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5CB021D-5474-4243-9D62-E318DD40947E}" xr6:coauthVersionLast="47" xr6:coauthVersionMax="47" xr10:uidLastSave="{00000000-0000-0000-0000-000000000000}"/>
  <bookViews>
    <workbookView xWindow="-28920" yWindow="-30" windowWidth="29040" windowHeight="17520" xr2:uid="{84AE1772-3FB7-4E84-90EC-A28570C08197}"/>
  </bookViews>
  <sheets>
    <sheet name="Määritelmät" sheetId="3" r:id="rId1"/>
    <sheet name="Siltalaskelmat" sheetId="6" r:id="rId2"/>
  </sheets>
  <externalReferences>
    <externalReference r:id="rId3"/>
  </externalReferences>
  <definedNames>
    <definedName name="Connection">[1]Variabler!$O$1</definedName>
    <definedName name="Custom1">[1]Variabler!$J$1</definedName>
    <definedName name="Custom2">[1]Variabler!$K$1</definedName>
    <definedName name="Custom3">[1]Variabler!$L$1</definedName>
    <definedName name="Custom4">[1]Variabler!$M$1</definedName>
    <definedName name="ICP">[1]Variabler!$I$1</definedName>
    <definedName name="Period">[1]Variabler!$D$1</definedName>
    <definedName name="_xlnm.Print_Area" localSheetId="0">Määritelmät!#REF!</definedName>
    <definedName name="Scale">[1]Variabler!$N$1</definedName>
    <definedName name="Scenario">[1]Variabler!$B$1</definedName>
    <definedName name="Value">[1]Variabler!$G$1</definedName>
    <definedName name="Year">[1]Variabler!$C$1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6" l="1"/>
  <c r="B80" i="6"/>
  <c r="E222" i="6"/>
  <c r="B91" i="6"/>
  <c r="E381" i="6"/>
  <c r="D381" i="6"/>
  <c r="C381" i="6"/>
  <c r="E370" i="6"/>
  <c r="D370" i="6"/>
  <c r="C370" i="6"/>
  <c r="E360" i="6"/>
  <c r="E361" i="6"/>
  <c r="E363" i="6"/>
  <c r="D360" i="6"/>
  <c r="D361" i="6"/>
  <c r="D363" i="6"/>
  <c r="C363" i="6"/>
  <c r="E354" i="6"/>
  <c r="D354" i="6"/>
  <c r="C354" i="6"/>
  <c r="E340" i="6"/>
  <c r="E341" i="6"/>
  <c r="E343" i="6"/>
  <c r="D340" i="6"/>
  <c r="D341" i="6"/>
  <c r="D343" i="6"/>
  <c r="C340" i="6"/>
  <c r="C341" i="6"/>
  <c r="C343" i="6"/>
  <c r="E335" i="6"/>
  <c r="D335" i="6"/>
  <c r="C335" i="6"/>
  <c r="E328" i="6"/>
  <c r="D328" i="6"/>
  <c r="C328" i="6"/>
  <c r="E321" i="6"/>
  <c r="D321" i="6"/>
  <c r="C321" i="6"/>
  <c r="E313" i="6"/>
  <c r="D313" i="6"/>
  <c r="C313" i="6"/>
  <c r="C287" i="6"/>
  <c r="C244" i="6"/>
  <c r="C259" i="6"/>
  <c r="E244" i="6"/>
  <c r="E259" i="6"/>
  <c r="D244" i="6"/>
  <c r="D259" i="6"/>
  <c r="B222" i="6"/>
  <c r="D229" i="6"/>
  <c r="C229" i="6"/>
  <c r="B229" i="6"/>
  <c r="A229" i="6"/>
  <c r="D222" i="6"/>
  <c r="C222" i="6"/>
  <c r="C146" i="6"/>
  <c r="B146" i="6"/>
  <c r="C138" i="6"/>
  <c r="B138" i="6"/>
  <c r="C131" i="6"/>
  <c r="B131" i="6"/>
  <c r="C124" i="6"/>
  <c r="B124" i="6"/>
  <c r="C113" i="6"/>
  <c r="B113" i="6"/>
  <c r="C105" i="6"/>
  <c r="B105" i="6"/>
  <c r="C98" i="6"/>
  <c r="B98" i="6"/>
  <c r="C91" i="6"/>
  <c r="C212" i="6"/>
  <c r="B212" i="6"/>
  <c r="C204" i="6"/>
  <c r="B204" i="6"/>
  <c r="C197" i="6"/>
  <c r="B197" i="6"/>
  <c r="C179" i="6"/>
  <c r="B179" i="6"/>
  <c r="C171" i="6"/>
  <c r="B171" i="6"/>
  <c r="C164" i="6"/>
  <c r="B164" i="6"/>
  <c r="C157" i="6"/>
  <c r="B157" i="6"/>
  <c r="C190" i="6"/>
  <c r="B190" i="6"/>
  <c r="B48" i="6"/>
  <c r="C73" i="6"/>
  <c r="B73" i="6"/>
  <c r="B63" i="6"/>
  <c r="C63" i="6"/>
  <c r="D63" i="6"/>
  <c r="E63" i="6"/>
  <c r="B55" i="6"/>
  <c r="C55" i="6"/>
  <c r="C48" i="6"/>
  <c r="B41" i="6"/>
  <c r="C41" i="6"/>
  <c r="B29" i="6"/>
  <c r="C29" i="6"/>
  <c r="D29" i="6"/>
  <c r="E29" i="6"/>
  <c r="B21" i="6"/>
  <c r="B13" i="6"/>
  <c r="C300" i="6"/>
  <c r="C299" i="6"/>
  <c r="E292" i="6"/>
  <c r="E300" i="6"/>
  <c r="D292" i="6"/>
  <c r="D300" i="6"/>
  <c r="E285" i="6"/>
  <c r="E299" i="6"/>
  <c r="D285" i="6"/>
  <c r="D299" i="6"/>
  <c r="E278" i="6"/>
  <c r="D278" i="6"/>
  <c r="E252" i="6"/>
  <c r="D252" i="6"/>
  <c r="C252" i="6"/>
  <c r="D41" i="6"/>
  <c r="E21" i="6"/>
  <c r="D21" i="6"/>
  <c r="C21" i="6"/>
  <c r="D13" i="6"/>
  <c r="C13" i="6"/>
  <c r="D287" i="6"/>
  <c r="D260" i="6"/>
  <c r="D270" i="6"/>
  <c r="D272" i="6"/>
  <c r="D280" i="6"/>
  <c r="C280" i="6"/>
  <c r="E280" i="6"/>
  <c r="E287" i="6"/>
  <c r="D293" i="6"/>
  <c r="D301" i="6"/>
  <c r="D302" i="6"/>
  <c r="D265" i="6"/>
  <c r="C260" i="6"/>
  <c r="C293" i="6"/>
  <c r="E293" i="6"/>
  <c r="E260" i="6"/>
  <c r="D294" i="6"/>
  <c r="E301" i="6"/>
  <c r="E302" i="6"/>
  <c r="E294" i="6"/>
  <c r="C294" i="6"/>
  <c r="C301" i="6"/>
  <c r="C302" i="6"/>
  <c r="C270" i="6"/>
  <c r="C272" i="6"/>
  <c r="C265" i="6"/>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0">
    <s v="Power BI Mgmt reporting"/>
    <s v="{[Source].[Source].&amp;[Actual],[Source].[Source].&amp;[ML reclass Actual],[Source].[Source].&amp;[Operational result adjustment]}"/>
    <s v="[Scale].[Scale].&amp;[Millions]"/>
    <s v="[Entity].[Entity group].&amp;[Sampo Group, EUR]"/>
    <s v="[Currency].[Currency Code].&amp;[EUR]"/>
    <s v="[Measure type].[Measure].&amp;[YTD]"/>
    <s v="[Time].[Year-Month].&amp;[2023-12]"/>
    <s v="[Measures].[Amount]"/>
    <s v="[Entity].[Subsidiary name].[All]"/>
    <s v="### ### ### ###;-### ### ### ###;#.###########"/>
    <s v="[Time].[Year-Month].&amp;[2022-12]"/>
    <s v="[Account hierarchy, IR].[IR account hierarchy].[Level 1 description].&amp;[Profit of the period].&amp;[Result before taxes].&amp;[Underwriting result].&amp;[Insurance revenue, net (incl. brokerage)].&amp;[Other UW income]"/>
    <s v="{[Source].[Source].&amp;[Actual],[Source].[Source].&amp;[Operational result adjustment],[Source].[Source].&amp;[Non-recurring items adj],[Source].[Source].&amp;[Actual, op tax and NCI adj]}"/>
    <s v="[Account hierarchy, operational result].[Level 2 description].&amp;[Operational result]"/>
    <s v="[Account hierarchy, operational result].[Level 3 description].&amp;[Non-controlling interest share of operational result]"/>
    <s v="{[Entity].[Subsidiary name].&amp;[If],[Entity].[Subsidiary name].&amp;[Topdanmark],[Entity].[Subsidiary name].&amp;[Hastings],[Entity].[Subsidiary name].&amp;[Sampo Holding],[Entity].[Subsidiary name].&amp;[Elim.]}"/>
    <s v="{[Entity].[Subsidiary, elimination].&amp;,[Entity].[Subsidiary, elimination].&amp;[Elim. If],[Entity].[Subsidiary, elimination].&amp;[Elim. Hastings],[Entity].[Subsidiary, elimination].&amp;[Elim. Topdanmark],[Entity].[Subsidiary, elimination].&amp;[Elim. Sampo Holding]}"/>
    <s v="[Account HFM, actual mapping].[Account number and description].[HFM Level 2 with description].&amp;[A29989 Equity]"/>
    <s v="[Entity].[Subsidiary name].&amp;[If]"/>
    <s v="[Account hierarchy, net].[Account hierarchy, net].[Level 1 description].&amp;[Profit of the period].&amp;[Result before taxes].&amp;[Underwriting result].&amp;[Insurance service result].&amp;[Insurance revenue, net].&amp;[Premiums, ceded]"/>
    <s v="[Account hierarchy, net].[Account number and name].&amp;[A42100 Operating expenses by activity claims paid]"/>
    <s v="[Entity].[Subsidiary name].&amp;[Topdanmark]"/>
    <s v="[Entity].[Subsidiary name].&amp;[Hastings]"/>
    <s v="[Account hierarchy, net].[Account number and name].&amp;[A53150 Premiums paid - investment component]"/>
    <s v="[Account hierarchy, net].[Account hierarchy, net].[Level 1 description].&amp;[Profit of the period].&amp;[Result before taxes].&amp;[Underwriting result].&amp;[Insurance service result].&amp;[Insurance revenue, net].&amp;[Insurance revenue, gross]"/>
    <s v="[Time].[Year-Month].&amp;[2024-12]"/>
    <s v="[Account hierarchy, IR].[IR account hierarchy].[Level 1 description].&amp;[Profit of the period].&amp;[Result before taxes].&amp;[Underwriting result].&amp;[Insurance revenue, net (incl. brokerage)]"/>
    <s v="{[Account HFM, actual mapping].[Account description].[HFM level 1 description].&amp;[Net profit for equity holders of the parent],[Account HFM, actual mapping].[Account description].[HFM level 1 description].&amp;[Comprehensive income]}"/>
    <s v="[Time].[Year-Month].&amp;[2025-12]"/>
    <s v="{[Source].[Source].&amp;[Actual],[Source].[Source].&amp;[2022 IFRS 9 PF],[Source].[Source].&amp;[ML reclass Actual],[Source].[Source].&amp;[Operational result adjustment]}"/>
  </metadataStrings>
  <mdxMetadata count="26">
    <mdx n="0" f="v">
      <t c="11" si="9">
        <n x="12" s="1"/>
        <n x="2"/>
        <n x="3"/>
        <n x="4"/>
        <n x="5"/>
        <n x="6"/>
        <n x="7"/>
        <n x="13"/>
        <n x="14"/>
        <n x="15" s="1"/>
        <n x="16" s="1"/>
      </t>
    </mdx>
    <mdx n="0" f="v">
      <t c="9" si="9">
        <n x="1" s="1"/>
        <n x="2"/>
        <n x="3"/>
        <n x="4"/>
        <n x="5"/>
        <n x="6"/>
        <n x="7"/>
        <n x="17"/>
        <n x="8"/>
      </t>
    </mdx>
    <mdx n="0" f="v">
      <t c="9" si="9">
        <n x="1" s="1"/>
        <n x="2"/>
        <n x="3"/>
        <n x="4"/>
        <n x="5"/>
        <n x="10"/>
        <n x="7"/>
        <n x="17"/>
        <n x="8"/>
      </t>
    </mdx>
    <mdx n="0" f="v">
      <t c="9" si="9">
        <n x="1" s="1"/>
        <n x="2"/>
        <n x="3"/>
        <n x="4"/>
        <n x="5"/>
        <n x="6"/>
        <n x="7"/>
        <n x="19"/>
        <n x="18"/>
      </t>
    </mdx>
    <mdx n="0" f="v">
      <t c="9" si="9">
        <n x="1" s="1"/>
        <n x="2"/>
        <n x="3"/>
        <n x="4"/>
        <n x="5"/>
        <n x="10"/>
        <n x="7"/>
        <n x="19"/>
        <n x="18"/>
      </t>
    </mdx>
    <mdx n="0" f="v">
      <t c="9" si="9">
        <n x="1" s="1"/>
        <n x="2"/>
        <n x="3"/>
        <n x="4"/>
        <n x="5"/>
        <n x="6"/>
        <n x="7"/>
        <n x="20"/>
        <n x="18"/>
      </t>
    </mdx>
    <mdx n="0" f="v">
      <t c="9" si="9">
        <n x="1" s="1"/>
        <n x="2"/>
        <n x="3"/>
        <n x="4"/>
        <n x="5"/>
        <n x="10"/>
        <n x="7"/>
        <n x="20"/>
        <n x="18"/>
      </t>
    </mdx>
    <mdx n="0" f="v">
      <t c="9" si="9">
        <n x="1" s="1"/>
        <n x="2"/>
        <n x="3"/>
        <n x="4"/>
        <n x="5"/>
        <n x="6"/>
        <n x="7"/>
        <n x="19"/>
        <n x="21"/>
      </t>
    </mdx>
    <mdx n="0" f="v">
      <t c="9" si="9">
        <n x="1" s="1"/>
        <n x="2"/>
        <n x="3"/>
        <n x="4"/>
        <n x="5"/>
        <n x="10"/>
        <n x="7"/>
        <n x="19"/>
        <n x="21"/>
      </t>
    </mdx>
    <mdx n="0" f="v">
      <t c="9" si="9">
        <n x="1" s="1"/>
        <n x="2"/>
        <n x="3"/>
        <n x="4"/>
        <n x="5"/>
        <n x="6"/>
        <n x="7"/>
        <n x="11"/>
        <n x="22"/>
      </t>
    </mdx>
    <mdx n="0" f="v">
      <t c="9" si="9">
        <n x="1" s="1"/>
        <n x="2"/>
        <n x="3"/>
        <n x="4"/>
        <n x="5"/>
        <n x="10"/>
        <n x="7"/>
        <n x="11"/>
        <n x="22"/>
      </t>
    </mdx>
    <mdx n="0" f="v">
      <t c="9" si="9">
        <n x="1" s="1"/>
        <n x="2"/>
        <n x="3"/>
        <n x="4"/>
        <n x="5"/>
        <n x="6"/>
        <n x="7"/>
        <n x="24"/>
        <n x="21"/>
      </t>
    </mdx>
    <mdx n="0" f="v">
      <t c="9" si="9">
        <n x="1" s="1"/>
        <n x="2"/>
        <n x="3"/>
        <n x="4"/>
        <n x="5"/>
        <n x="10"/>
        <n x="7"/>
        <n x="24"/>
        <n x="21"/>
      </t>
    </mdx>
    <mdx n="0" f="v">
      <t c="9" si="9">
        <n x="1" s="1"/>
        <n x="2"/>
        <n x="3"/>
        <n x="4"/>
        <n x="5"/>
        <n x="25"/>
        <n x="7"/>
        <n x="17"/>
        <n x="8"/>
      </t>
    </mdx>
    <mdx n="0" f="v">
      <t c="9" si="9">
        <n x="1" s="1"/>
        <n x="2"/>
        <n x="3"/>
        <n x="4"/>
        <n x="5"/>
        <n x="25"/>
        <n x="7"/>
        <n x="23"/>
        <n x="22"/>
      </t>
    </mdx>
    <mdx n="0" f="v">
      <t c="11" si="9">
        <n x="12" s="1"/>
        <n x="2"/>
        <n x="3"/>
        <n x="4"/>
        <n x="5"/>
        <n x="25"/>
        <n x="7"/>
        <n x="13"/>
        <n x="14"/>
        <n x="15" s="1"/>
        <n x="16" s="1"/>
      </t>
    </mdx>
    <mdx n="0" f="v">
      <t c="9" si="9">
        <n x="1" s="1"/>
        <n x="2"/>
        <n x="3"/>
        <n x="4"/>
        <n x="5"/>
        <n x="25"/>
        <n x="7"/>
        <n x="24"/>
        <n x="18"/>
      </t>
    </mdx>
    <mdx n="0" f="v">
      <t c="9" si="9">
        <n x="1" s="1"/>
        <n x="2"/>
        <n x="3"/>
        <n x="4"/>
        <n x="5"/>
        <n x="25"/>
        <n x="7"/>
        <n x="19"/>
        <n x="18"/>
      </t>
    </mdx>
    <mdx n="0" f="v">
      <t c="9" si="9">
        <n x="1" s="1"/>
        <n x="2"/>
        <n x="3"/>
        <n x="4"/>
        <n x="5"/>
        <n x="25"/>
        <n x="7"/>
        <n x="20"/>
        <n x="18"/>
      </t>
    </mdx>
    <mdx n="0" f="v">
      <t c="9" si="9">
        <n x="1" s="1"/>
        <n x="2"/>
        <n x="3"/>
        <n x="4"/>
        <n x="5"/>
        <n x="25"/>
        <n x="7"/>
        <n x="24"/>
        <n x="21"/>
      </t>
    </mdx>
    <mdx n="0" f="v">
      <t c="9" si="9">
        <n x="1" s="1"/>
        <n x="2"/>
        <n x="3"/>
        <n x="4"/>
        <n x="5"/>
        <n x="25"/>
        <n x="7"/>
        <n x="19"/>
        <n x="21"/>
      </t>
    </mdx>
    <mdx n="0" f="v">
      <t c="9" si="9">
        <n x="1" s="1"/>
        <n x="2"/>
        <n x="3"/>
        <n x="4"/>
        <n x="5"/>
        <n x="25"/>
        <n x="7"/>
        <n x="24"/>
        <n x="22"/>
      </t>
    </mdx>
    <mdx n="0" f="v">
      <t c="9" si="9">
        <n x="1" s="1"/>
        <n x="2"/>
        <n x="3"/>
        <n x="4"/>
        <n x="5"/>
        <n x="25"/>
        <n x="7"/>
        <n x="11"/>
        <n x="22"/>
      </t>
    </mdx>
    <mdx n="0" f="v">
      <t c="9" si="9">
        <n x="26"/>
        <n x="25"/>
        <n x="7"/>
        <n x="2"/>
        <n x="5"/>
        <n x="4"/>
        <n x="22"/>
        <n x="3"/>
        <n x="1" s="1"/>
      </t>
    </mdx>
    <mdx n="0" f="v">
      <t c="11" si="9">
        <n x="12" s="1"/>
        <n x="2"/>
        <n x="3"/>
        <n x="4"/>
        <n x="5"/>
        <n x="27" s="1"/>
        <n x="28"/>
        <n x="7"/>
        <n x="13"/>
        <n x="15" s="1"/>
        <n x="16" s="1"/>
      </t>
    </mdx>
    <mdx n="0" f="v">
      <t c="9" si="9">
        <n x="29" s="1"/>
        <n x="2"/>
        <n x="3"/>
        <n x="4"/>
        <n x="5"/>
        <n x="28"/>
        <n x="7"/>
        <n x="26"/>
        <n x="8"/>
      </t>
    </mdx>
  </mdxMetadata>
  <valueMetadata count="26">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valueMetadata>
</metadata>
</file>

<file path=xl/sharedStrings.xml><?xml version="1.0" encoding="utf-8"?>
<sst xmlns="http://schemas.openxmlformats.org/spreadsheetml/2006/main" count="368" uniqueCount="119">
  <si>
    <t>Vaihtoehtoisten tunnuslukujen (APM) täsmäytyslaskelmat</t>
  </si>
  <si>
    <t>Sampo-konserni</t>
  </si>
  <si>
    <t xml:space="preserve"> </t>
  </si>
  <si>
    <t>Underwriting-tulos</t>
  </si>
  <si>
    <t>+ Vakuutusmaksutuotot, netto</t>
  </si>
  <si>
    <t>- Korvauskulut, netto</t>
  </si>
  <si>
    <t>- Liikekulut</t>
  </si>
  <si>
    <t>Yhdistetty kulusuhde, %</t>
  </si>
  <si>
    <t>+ Liikekulut</t>
  </si>
  <si>
    <t>Operatiivinen tulos</t>
  </si>
  <si>
    <t>- Vahinkovakuutustoimintojen määräysvallattomien omistajien osuudet</t>
  </si>
  <si>
    <t>- Vahinkovakuutustoiminnan diskonttauskorkojen muutosten tulosvaikutus</t>
  </si>
  <si>
    <t>- Vahinkovakuutustoiminnan ei-operatiivisten aineettomien hyödykkeiden poistot</t>
  </si>
  <si>
    <t>- Kertaluonteiset erät</t>
  </si>
  <si>
    <t>Velkaisuusaste</t>
  </si>
  <si>
    <t>Vakuutusmaksutuotot, netto</t>
  </si>
  <si>
    <t>- Jälleenvakuuttajien osuus vakuutusmaksutuotosta</t>
  </si>
  <si>
    <t>Riskisuhde, %</t>
  </si>
  <si>
    <t>- Korvausten käsittelykulut</t>
  </si>
  <si>
    <t>Toimintakulusuhde, %</t>
  </si>
  <si>
    <t>+ Korvausten käsittelykulut</t>
  </si>
  <si>
    <t>Vahinkosuhde, %</t>
  </si>
  <si>
    <t>Liikekulusuhde, %</t>
  </si>
  <si>
    <t>Hastings</t>
  </si>
  <si>
    <t>+ Vakuutusmaksutulo (brutto)</t>
  </si>
  <si>
    <t>- Jäljellä olevan vakuutuskauden velan muutos (brutto)</t>
  </si>
  <si>
    <t>Operatiivinen kulusuhde, %</t>
  </si>
  <si>
    <t>+ Vakuutusten hankintakulut</t>
  </si>
  <si>
    <t>+ Muut liikekulut</t>
  </si>
  <si>
    <t>+ Operatiiviset poistot</t>
  </si>
  <si>
    <t>+ Muut tuotot</t>
  </si>
  <si>
    <t>Osakekohtaiset tunnusluvut</t>
  </si>
  <si>
    <t>Osakekohtainen tulos</t>
  </si>
  <si>
    <t xml:space="preserve">Osakekohtainen operatiivinen tulos </t>
  </si>
  <si>
    <t>x100%</t>
  </si>
  <si>
    <t>Laskentakaava</t>
  </si>
  <si>
    <t>Sampo julkaisee vaihtoehtoisia tunnuslukuja (APM) kansainvälisten tilinpäätösstandardien (IFRS) mukaisesti laaditun taloudellisen raportoinnin yhteydessä. Näiden vaihtoehtoisten tunnuslukujen laadintaperiaatteita ei ole määritelty IFRS:ssä tai muissa sovellettavissa laskentastandardeissa. Ne eivät myöskään korvaa IFRS:n edellyttämiä tunnuslukuja. Näistä syistä johtuen ne eivät välttämättä ole vertailukelpoisia muiden yhtiöiden esittämien vaihtoehtoisten tunnuslukujen kanssa. Sammon julkaisemien vaihtoehtoisten tunnuslukujen tarkoitus on tarjota syvempää tietoa Sammon eri liiketoiminta-alueiden tuloksesta sekä siitä, miten johto eri liiketoimintasegmenttejä tarkastelee.</t>
  </si>
  <si>
    <t xml:space="preserve">Underwriting-tulos kuvaa konsernin vahinkovakuutustoiminnan tuottavuutta. </t>
  </si>
  <si>
    <t xml:space="preserve">Tunnusluku on korvauskulujen suhde vakuutusmaksutuottoihin (netto). Riskisuhde osoittaa, miten hyvin yhtiö on onnistunut vakuutusriskin hinnoittelussa. Mitä alempi yhtiön riskisuhde on, sitä parempi. </t>
  </si>
  <si>
    <t xml:space="preserve">Tunnusluku kuvaa liikekulujen sekä korvausten käsittelykulujen suhteen vakuutusmaksutuottoihin. </t>
  </si>
  <si>
    <t>+ Muut tuotot (Hastings)</t>
  </si>
  <si>
    <t xml:space="preserve">Operatiivinen tulos on vahinkovakuutuksen tulos verojen jälkeen oikaistuna markkinavolatiliteettia omaavilla erillä sekä ei-operatiivisisilla aineettomien hyödykkeiden arvonalenemisilla ja poistoilla. Näin ollen se kuvaa paremmin operatiivista liiketoimintaamme ja kassavirran kertymistä. </t>
  </si>
  <si>
    <t xml:space="preserve">Tunnusluku kertoo kuhunkin osakkeeseen kohdistuvan operatiivisen tuloksen määrän. Operatiivinen osakekohtainen tulos on oikaistu markkinavolatiliteettia omaavilla erillä sekä ei-operatiivisisilla aineettomien hyödykkeiden arvonalenemisilla ja poistoilla. Näin ollen se kuvaa paremmin operatiivista liiketoimintaamme ja kassavirran kertymistä. </t>
  </si>
  <si>
    <t xml:space="preserve">Yksi vahinkovakuutustoiminnan keskeisimmäistä tunnusluvuista kuvaa toimintojen tehokkuutta. Tunnusluku on vahinkosuhteen ja liikekulusuhteen yhteissumma. Suhdeluvun ollessa alle 100 prosenttia underwriting-tulos on positiivinen. Suhdeluvun ollessa yli 100 prosenttia on underwriting-tulos puolestaan negatiivinen. </t>
  </si>
  <si>
    <t>(vuoden alun ja raportointikauden lopun keskiarvo)</t>
  </si>
  <si>
    <t>+ Operatiivinen tulos (vuositasolla)</t>
  </si>
  <si>
    <t xml:space="preserve">IFRS:n tai muun lainsäädännön säätelemiä tunnuslukuja ei katsota vaihtoehtoisiksi tunnusluvuiksi. </t>
  </si>
  <si>
    <t>- Aiempien vuosien kehitys, riskioikaisu ja muut tekniset vaikutukset, %</t>
  </si>
  <si>
    <t>- Diskonttovaikutus, kuluva vuosi, %</t>
  </si>
  <si>
    <t>IFRS 17</t>
  </si>
  <si>
    <t>2023</t>
  </si>
  <si>
    <t>-</t>
  </si>
  <si>
    <t>- Vahinkovakuutustoiminnan sijoitusten realisoitumattomat voitot/tappiot</t>
  </si>
  <si>
    <t>- Verojen oikaisu</t>
  </si>
  <si>
    <t>Velkaisuusaste, %</t>
  </si>
  <si>
    <t>If</t>
  </si>
  <si>
    <t>Topdanmark</t>
  </si>
  <si>
    <t>- Vahinkovakuutustoimintojen määräysvallattomien omistajien osuudet (operatiivinen)</t>
  </si>
  <si>
    <t>Vakuutuspalvelutulos / Underwriting-tulos</t>
  </si>
  <si>
    <t>+ Korvauskulut, netto</t>
  </si>
  <si>
    <t>+ Vakuutusmaksutuotto, brutto</t>
  </si>
  <si>
    <t>Oikaistu riskisuhde, diskonttaamation oikaistu riskisuhde, %</t>
  </si>
  <si>
    <t>Riskioikaisu ja muut tekniset vaikutukset, kuluva vuosi, %</t>
  </si>
  <si>
    <t>Aiempien vuosien kehitys, %</t>
  </si>
  <si>
    <t>Oikaistu riskisuhde, kuluva vuosi, %</t>
  </si>
  <si>
    <t>Diskonttovaikutus, kuluva vuosi, %</t>
  </si>
  <si>
    <t xml:space="preserve">Diskonttaamaton oikaistu riskisuhde, kuluva vuosi, % </t>
  </si>
  <si>
    <t xml:space="preserve">Sampo Group </t>
  </si>
  <si>
    <t>2024</t>
  </si>
  <si>
    <t xml:space="preserve">  kauden alussa</t>
  </si>
  <si>
    <t xml:space="preserve">  kauden lopussa</t>
  </si>
  <si>
    <t xml:space="preserve">Tuotto oman pääoman ehtoiselle omalle varallisuudelle, % (vuositasolla) </t>
  </si>
  <si>
    <t xml:space="preserve">+ Rajoittamaton Tier 1 oma varallisuus </t>
  </si>
  <si>
    <t>Tuotto oman pääoman ehtoiselle varallisuudelle kertoo, kuinka paljon tuottoa yhtiö kerryttää suhteessa sen toimintoihin sidotulle, rajoittamattomalle luokan 1 omalle varallisuudelle Solvenssi II -näkökulmasta Tunnusluvun pohjana on operatiivinen tulos, sillä se heijastaa Sammon pääomantuottokykyä paremmin kuin raportoitu nettotulos.</t>
  </si>
  <si>
    <t>Tuotto oman pääoman ehtoiselle omalle varallisuudelle, % (RoEOF)</t>
  </si>
  <si>
    <t>+ Rahoitusvelat</t>
  </si>
  <si>
    <t>+ Vakuutusmaksutuotot, netto / Vakuutusmaksutuotot (sis. broker-tuotot), netto</t>
  </si>
  <si>
    <t>+ Liikekulut (sis. korvausten käsittelykulut)</t>
  </si>
  <si>
    <t>- Vahinkovakuutustoiminnan sijoitusten realisoitumattomat voitot/tappiot (pl. johdannaiset)</t>
  </si>
  <si>
    <t>-Veroihin liittyvä oikaisu</t>
  </si>
  <si>
    <t>- Liikekulut (sis. korvausten käsittelykulut)</t>
  </si>
  <si>
    <t>- Suurvahingot</t>
  </si>
  <si>
    <t>- Vakavat säävahingot</t>
  </si>
  <si>
    <t>Alla oleva riskisuhde kuvastaa underwriting-toiminnan alla olevaa kehitystä, sillä siitä on poistettu tiettyjä volatiileja eriä kuten suurvahinkojen ja vakavien säävahinkojen, edellisten vuosien korvausvastuun purun sekä kuluvan vuoden diskonttauksen vaikutus riskisuhteeseen.</t>
  </si>
  <si>
    <t>Alla oleva riskisuhde Pohjoismaissa, %</t>
  </si>
  <si>
    <t>Pohjoismaiden operatiivinen toimintakulusuhde, %</t>
  </si>
  <si>
    <t>(Sisältää Henkilöasiakkaat Pohjoismaissa, Pohjoismaiden yritysasiakkaat, Pohjoismaiden suurasiakkaat ja Muut toiminnot pois lukien sisäisen jälleenvakuutuksen)</t>
  </si>
  <si>
    <t>Osakkeiden antioikaistu keskimääräinen lukumäärä</t>
  </si>
  <si>
    <t xml:space="preserve">Tunnusluku kertoo kuhunkin osakkeeseen kohdistuvan tikauden voiton määrän. </t>
  </si>
  <si>
    <t>Emoyhtiön omistajien osuus tilikauden voitosta</t>
  </si>
  <si>
    <t>Sampo-konserni soveltaa IFRS 17 Vakuutussopimukset ja IFRS 9 Rahoitusinstrumentit -standardeja 1.1.2023 alkaen. IFRS 17 vertailutiedot on oikaistu kaudelle 2022. Sampo esitteli maaliskuussa 2025 uudet raportointisegmentit, jotka heijastavat konsernin muutosta täysin yhtenäiseksi vahinkovakuutuskonserniksi vuonna 2024 toteutetun Topdanmarkin hankinnan seurauksena. Sampo raportoi taloudellisesta kehityksestään seuraavilla segmenteillä, jotka perustuvat konsernin operatiivisiin liiketoiminta-alueisiin: Henkilöasiakkaat Pohjoismaissa, Henkilöasiakkaat Isossa-Britanniassa, Pohjoismaiden yritysasiakkaat ja Pohjoismaiden suurasiakkaat</t>
  </si>
  <si>
    <t>2022</t>
  </si>
  <si>
    <t>+ Operatiivinen tulos</t>
  </si>
  <si>
    <t>+ Rajoittamaton Tier 1 oma varallisuus  (vuoden alun ja raportointikauden keskiarvo)</t>
  </si>
  <si>
    <t>+  pääoma</t>
  </si>
  <si>
    <t>+ Vakuutusmaksutuotot (sis. broker-tuotot), netto</t>
  </si>
  <si>
    <t>Underwriting result</t>
  </si>
  <si>
    <t>Risk ratio, %</t>
  </si>
  <si>
    <t>Henkilöasiakkaat Pohjoismaissa</t>
  </si>
  <si>
    <t>Henkilöasiakkaat Isossa-Britanniassa</t>
  </si>
  <si>
    <t>Pohjoismaiden yritysasiakkaat</t>
  </si>
  <si>
    <t>Pohjoismaiden suurasiakkaat</t>
  </si>
  <si>
    <t>Osakekohtainen operatiivinen tulos</t>
  </si>
  <si>
    <t>Vanhat segmentit ja avainluvut</t>
  </si>
  <si>
    <t>(ei seurata, eikä päivitetä Q1/2025 alkaen)</t>
  </si>
  <si>
    <t>Riskisuhde %</t>
  </si>
  <si>
    <t>Vertailukelpoinen bruttomaksutulon kasvu, %</t>
  </si>
  <si>
    <t>+ Oma pääoma (pois lukien Tier 1 -instrumentit)</t>
  </si>
  <si>
    <t>+ Tulos verojen jälkeen</t>
  </si>
  <si>
    <t>2025</t>
  </si>
  <si>
    <t xml:space="preserve">Vertailukelpoinen bruttomaksutulon kasvu lasketaan käyttäen kiinteitä valuuttakursseja ja se on
oikaistu poissulkemaan mahdolliset vertailukelpoisuuteen vaikuttavat erät, kuten portfoliosiirrot,
muutokset suurten sopimusten alkamispäivissä ja muutokset kirjanpitomenetelmissä. </t>
  </si>
  <si>
    <t xml:space="preserve">Velkaisuusaste kuvaa konsernin rahoitusvelkojen suhdetta rahoitusvelkojen (sisältäen Tier 1 -instrumentit) ja oman pääoman (pois lukien Tier 1 -instrumentit) summaan. </t>
  </si>
  <si>
    <t>Kaikissa luvuissa huomioitu helmikuussa 2025 toteutettu osakkeiden splittaus.</t>
  </si>
  <si>
    <t>Suurvahingot, %</t>
  </si>
  <si>
    <t>Vakavat säävahingot, %</t>
  </si>
  <si>
    <t>Vakuutusmaksutuotot, netto (IFRS 17)</t>
  </si>
  <si>
    <t>(sisältää Henkilöasiakkaat Pohjoismaissa, Pohjoismaiden yritysasiakkaat ja Pohjoismaiden suurasiakkaat sekä tiettyjä vähäisiä eriä Muista toiminnoista)</t>
  </si>
  <si>
    <t>- Suurvahingot, %</t>
  </si>
  <si>
    <t>- Vakavat säävahingot,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</si>
</sst>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
    <numFmt numFmtId="165" formatCode="0.0\ %"/>
    <numFmt numFmtId="166" formatCode="#,##0.00000000"/>
    <numFmt numFmtId="167" formatCode="0.0%"/>
  </numFmts>
  <fonts count="18" x14ac:knownFonts="1">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i/>
      <sz val="12"/>
      <name val="Arial"/>
      <family val="2"/>
    </font>
    <font>
      <b/>
      <sz val="14"/>
      <name val="Arial"/>
      <family val="2"/>
    </font>
    <font>
      <b/>
      <sz val="16"/>
      <name val="Arial"/>
      <family val="2"/>
    </font>
    <font>
      <sz val="14"/>
      <name val="Arial"/>
      <family val="2"/>
    </font>
    <font>
      <b/>
      <u/>
      <sz val="12"/>
      <name val="Arial"/>
      <family val="2"/>
    </font>
    <font>
      <b/>
      <sz val="14"/>
      <color rgb="FFFF0000"/>
      <name val="Arial"/>
      <family val="2"/>
    </font>
    <font>
      <b/>
      <sz val="13"/>
      <name val="Arial"/>
      <family val="2"/>
    </font>
    <font>
      <i/>
      <sz val="11"/>
      <name val="Arial"/>
      <family val="2"/>
    </font>
    <font>
      <sz val="11"/>
      <name val="Arial"/>
      <family val="2"/>
    </font>
    <font>
      <b/>
      <u/>
      <sz val="14"/>
      <name val="Arial"/>
      <family val="2"/>
    </font>
    <font>
      <sz val="13"/>
      <name val="Arial"/>
      <family val="2"/>
    </font>
    <font>
      <sz val="11"/>
      <color theme="1"/>
      <name val="Arial"/>
      <family val="2"/>
    </font>
    <font>
      <i/>
      <sz val="10"/>
      <name val="Arial"/>
      <family val="2"/>
    </font>
  </fonts>
  <fills count="7">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E7E6E6"/>
        <bgColor indexed="64"/>
      </patternFill>
    </fill>
    <fill>
      <patternFill patternType="solid">
        <fgColor theme="2" tint="-0.249977111117893"/>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172">
    <xf numFmtId="0" fontId="0" fillId="0" borderId="0" xfId="0"/>
    <xf numFmtId="0" fontId="4" fillId="0" borderId="0" xfId="1" applyFont="1"/>
    <xf numFmtId="0" fontId="3" fillId="0" borderId="0" xfId="1" applyFont="1"/>
    <xf numFmtId="0" fontId="3" fillId="0" borderId="0" xfId="1" quotePrefix="1" applyFont="1"/>
    <xf numFmtId="0" fontId="4" fillId="0" borderId="0" xfId="0" applyFont="1"/>
    <xf numFmtId="4" fontId="4" fillId="0" borderId="0" xfId="1" quotePrefix="1" applyNumberFormat="1" applyFont="1" applyAlignment="1">
      <alignment horizontal="center"/>
    </xf>
    <xf numFmtId="4" fontId="4" fillId="0" borderId="0" xfId="1" applyNumberFormat="1" applyFont="1"/>
    <xf numFmtId="164" fontId="3" fillId="0" borderId="0" xfId="1" applyNumberFormat="1" applyFont="1" applyAlignment="1">
      <alignment horizontal="right"/>
    </xf>
    <xf numFmtId="4" fontId="3" fillId="0" borderId="0" xfId="1" applyNumberFormat="1" applyFont="1"/>
    <xf numFmtId="3" fontId="3" fillId="0" borderId="0" xfId="1" applyNumberFormat="1" applyFont="1"/>
    <xf numFmtId="3" fontId="4" fillId="0" borderId="0" xfId="1" applyNumberFormat="1" applyFont="1"/>
    <xf numFmtId="165" fontId="3" fillId="0" borderId="0" xfId="1" applyNumberFormat="1" applyFont="1"/>
    <xf numFmtId="165" fontId="4" fillId="0" borderId="0" xfId="1" applyNumberFormat="1" applyFont="1"/>
    <xf numFmtId="166" fontId="4" fillId="0" borderId="0" xfId="1" applyNumberFormat="1" applyFont="1" applyAlignment="1">
      <alignment horizontal="center"/>
    </xf>
    <xf numFmtId="0" fontId="3" fillId="0" borderId="0" xfId="0" quotePrefix="1" applyFont="1" applyAlignment="1">
      <alignment wrapText="1"/>
    </xf>
    <xf numFmtId="0" fontId="3" fillId="0" borderId="1" xfId="0" quotePrefix="1" applyFont="1" applyBorder="1" applyAlignment="1">
      <alignment wrapText="1"/>
    </xf>
    <xf numFmtId="0" fontId="4" fillId="0" borderId="0" xfId="0" quotePrefix="1" applyFont="1" applyAlignment="1">
      <alignment wrapText="1"/>
    </xf>
    <xf numFmtId="0" fontId="5" fillId="0" borderId="0" xfId="1" applyFont="1"/>
    <xf numFmtId="0" fontId="3" fillId="0" borderId="1" xfId="0" quotePrefix="1" applyFont="1" applyBorder="1"/>
    <xf numFmtId="0" fontId="3" fillId="0" borderId="0" xfId="0" quotePrefix="1" applyFont="1"/>
    <xf numFmtId="0" fontId="6" fillId="0" borderId="0" xfId="1" applyFont="1"/>
    <xf numFmtId="0" fontId="4" fillId="0" borderId="0" xfId="0" quotePrefix="1" applyFont="1"/>
    <xf numFmtId="0" fontId="3" fillId="0" borderId="0" xfId="0" applyFont="1"/>
    <xf numFmtId="0" fontId="3" fillId="0" borderId="0" xfId="0" applyFont="1" applyAlignment="1">
      <alignment wrapText="1"/>
    </xf>
    <xf numFmtId="0" fontId="7" fillId="0" borderId="0" xfId="0" applyFont="1"/>
    <xf numFmtId="0" fontId="3" fillId="0" borderId="0" xfId="1" applyFont="1" applyAlignment="1">
      <alignment wrapText="1"/>
    </xf>
    <xf numFmtId="0" fontId="4" fillId="2" borderId="0" xfId="0" applyFont="1" applyFill="1"/>
    <xf numFmtId="4" fontId="3" fillId="2" borderId="0" xfId="1" applyNumberFormat="1" applyFont="1" applyFill="1"/>
    <xf numFmtId="0" fontId="3" fillId="2" borderId="0" xfId="1" applyFont="1" applyFill="1"/>
    <xf numFmtId="0" fontId="8" fillId="0" borderId="0" xfId="1" applyFont="1"/>
    <xf numFmtId="4" fontId="6" fillId="0" borderId="0" xfId="1" quotePrefix="1" applyNumberFormat="1" applyFont="1" applyAlignment="1">
      <alignment horizontal="center"/>
    </xf>
    <xf numFmtId="4" fontId="8" fillId="0" borderId="0" xfId="1" applyNumberFormat="1" applyFont="1"/>
    <xf numFmtId="4" fontId="6" fillId="0" borderId="0" xfId="1" applyNumberFormat="1" applyFont="1"/>
    <xf numFmtId="0" fontId="8" fillId="0" borderId="0" xfId="1" applyFont="1" applyAlignment="1">
      <alignment wrapText="1"/>
    </xf>
    <xf numFmtId="165" fontId="6" fillId="0" borderId="0" xfId="1" applyNumberFormat="1" applyFont="1"/>
    <xf numFmtId="165" fontId="8" fillId="0" borderId="0" xfId="1" applyNumberFormat="1" applyFont="1"/>
    <xf numFmtId="165" fontId="6" fillId="0" borderId="0" xfId="1" applyNumberFormat="1" applyFont="1" applyFill="1"/>
    <xf numFmtId="4" fontId="8" fillId="0" borderId="0" xfId="1" applyNumberFormat="1" applyFont="1" applyFill="1"/>
    <xf numFmtId="165" fontId="8" fillId="0" borderId="0" xfId="1" applyNumberFormat="1" applyFont="1" applyFill="1"/>
    <xf numFmtId="3" fontId="8" fillId="0" borderId="0" xfId="1" applyNumberFormat="1" applyFont="1"/>
    <xf numFmtId="0" fontId="4" fillId="0" borderId="0" xfId="0" applyFont="1" applyAlignment="1">
      <alignment horizontal="center"/>
    </xf>
    <xf numFmtId="166" fontId="4" fillId="0" borderId="0" xfId="1" applyNumberFormat="1" applyFont="1" applyFill="1" applyAlignment="1">
      <alignment horizontal="center"/>
    </xf>
    <xf numFmtId="165" fontId="3" fillId="4" borderId="0" xfId="1" applyNumberFormat="1" applyFont="1" applyFill="1"/>
    <xf numFmtId="0" fontId="4" fillId="0" borderId="0" xfId="0" applyFont="1" applyFill="1" applyAlignment="1">
      <alignment vertical="center"/>
    </xf>
    <xf numFmtId="165" fontId="3" fillId="0" borderId="0" xfId="1" applyNumberFormat="1" applyFont="1" applyFill="1"/>
    <xf numFmtId="0" fontId="3" fillId="0" borderId="0" xfId="0" applyFont="1" applyAlignment="1">
      <alignment vertical="center"/>
    </xf>
    <xf numFmtId="0" fontId="3" fillId="0" borderId="0" xfId="0" quotePrefix="1" applyFont="1" applyAlignment="1">
      <alignment vertical="center"/>
    </xf>
    <xf numFmtId="0" fontId="3" fillId="0" borderId="1" xfId="0" quotePrefix="1" applyFont="1" applyBorder="1" applyAlignment="1">
      <alignment vertical="center"/>
    </xf>
    <xf numFmtId="165" fontId="3" fillId="0" borderId="1" xfId="1" quotePrefix="1" applyNumberFormat="1" applyFont="1" applyBorder="1"/>
    <xf numFmtId="0" fontId="4" fillId="2" borderId="0" xfId="1" applyFont="1" applyFill="1"/>
    <xf numFmtId="0" fontId="9" fillId="2" borderId="0" xfId="1" applyFont="1" applyFill="1"/>
    <xf numFmtId="4" fontId="4" fillId="2" borderId="0" xfId="1" applyNumberFormat="1" applyFont="1" applyFill="1"/>
    <xf numFmtId="0" fontId="3" fillId="0" borderId="1" xfId="1" quotePrefix="1" applyFont="1" applyBorder="1"/>
    <xf numFmtId="0" fontId="3" fillId="0" borderId="0" xfId="1" quotePrefix="1" applyFont="1" applyAlignment="1">
      <alignment wrapText="1"/>
    </xf>
    <xf numFmtId="4" fontId="10" fillId="0" borderId="0" xfId="1" applyNumberFormat="1" applyFont="1"/>
    <xf numFmtId="0" fontId="4" fillId="2" borderId="0" xfId="1" applyFont="1" applyFill="1" applyAlignment="1">
      <alignment horizontal="center"/>
    </xf>
    <xf numFmtId="4" fontId="4" fillId="2" borderId="0" xfId="1" quotePrefix="1" applyNumberFormat="1" applyFont="1" applyFill="1" applyAlignment="1">
      <alignment horizontal="center"/>
    </xf>
    <xf numFmtId="0" fontId="11" fillId="0" borderId="0" xfId="0" applyFont="1" applyAlignment="1">
      <alignment vertical="center"/>
    </xf>
    <xf numFmtId="3" fontId="3" fillId="0" borderId="0" xfId="1" quotePrefix="1" applyNumberFormat="1" applyFont="1" applyAlignment="1">
      <alignment horizontal="right"/>
    </xf>
    <xf numFmtId="0" fontId="12" fillId="0" borderId="0" xfId="1" applyFont="1"/>
    <xf numFmtId="3" fontId="12" fillId="0" borderId="0" xfId="1" quotePrefix="1" applyNumberFormat="1" applyFont="1" applyAlignment="1">
      <alignment horizontal="right"/>
    </xf>
    <xf numFmtId="3" fontId="12" fillId="0" borderId="0" xfId="1" applyNumberFormat="1" applyFont="1"/>
    <xf numFmtId="3" fontId="3" fillId="0" borderId="1" xfId="1" quotePrefix="1" applyNumberFormat="1" applyFont="1" applyBorder="1" applyAlignment="1">
      <alignment horizontal="right"/>
    </xf>
    <xf numFmtId="3" fontId="3" fillId="0" borderId="1" xfId="1" applyNumberFormat="1" applyFont="1" applyBorder="1"/>
    <xf numFmtId="0" fontId="14" fillId="2" borderId="0" xfId="1" applyFont="1" applyFill="1"/>
    <xf numFmtId="14" fontId="4" fillId="2" borderId="0" xfId="1" quotePrefix="1" applyNumberFormat="1" applyFont="1" applyFill="1" applyAlignment="1">
      <alignment horizontal="center"/>
    </xf>
    <xf numFmtId="0" fontId="11" fillId="0" borderId="0" xfId="0" applyFont="1" applyAlignment="1">
      <alignment wrapText="1"/>
    </xf>
    <xf numFmtId="0" fontId="11" fillId="0" borderId="0" xfId="0" applyFont="1"/>
    <xf numFmtId="14" fontId="4" fillId="0" borderId="0" xfId="1" quotePrefix="1" applyNumberFormat="1" applyFont="1" applyAlignment="1">
      <alignment horizontal="center"/>
    </xf>
    <xf numFmtId="0" fontId="13" fillId="0" borderId="0" xfId="0" applyFont="1" applyAlignment="1">
      <alignment vertical="center" wrapText="1"/>
    </xf>
    <xf numFmtId="2" fontId="13" fillId="0" borderId="0" xfId="0" applyNumberFormat="1" applyFont="1" applyAlignment="1">
      <alignment vertical="center" wrapText="1"/>
    </xf>
    <xf numFmtId="165" fontId="4" fillId="0" borderId="0" xfId="3" applyNumberFormat="1" applyFont="1" applyFill="1"/>
    <xf numFmtId="0" fontId="4" fillId="2" borderId="0" xfId="0" applyFont="1" applyFill="1" applyAlignment="1">
      <alignment horizontal="center"/>
    </xf>
    <xf numFmtId="165" fontId="11" fillId="0" borderId="0" xfId="1" applyNumberFormat="1" applyFont="1"/>
    <xf numFmtId="167" fontId="4" fillId="0" borderId="0" xfId="3" applyNumberFormat="1" applyFont="1" applyFill="1" applyBorder="1"/>
    <xf numFmtId="165" fontId="11" fillId="0" borderId="0" xfId="0" applyNumberFormat="1" applyFont="1" applyAlignment="1">
      <alignment vertical="center"/>
    </xf>
    <xf numFmtId="0" fontId="4" fillId="0" borderId="0" xfId="0" applyFont="1" applyAlignment="1">
      <alignment vertical="center"/>
    </xf>
    <xf numFmtId="3" fontId="4" fillId="0" borderId="0" xfId="1" quotePrefix="1" applyNumberFormat="1" applyFont="1" applyAlignment="1">
      <alignment horizontal="right"/>
    </xf>
    <xf numFmtId="3" fontId="3" fillId="0" borderId="0" xfId="0" quotePrefix="1" applyNumberFormat="1" applyFont="1"/>
    <xf numFmtId="2" fontId="16" fillId="0" borderId="0" xfId="0" applyNumberFormat="1" applyFont="1" applyAlignment="1">
      <alignment vertical="center" wrapText="1"/>
    </xf>
    <xf numFmtId="0" fontId="4" fillId="5" borderId="0" xfId="1" applyFont="1" applyFill="1"/>
    <xf numFmtId="0" fontId="4" fillId="5" borderId="0" xfId="0" applyFont="1" applyFill="1"/>
    <xf numFmtId="0" fontId="4" fillId="5" borderId="0" xfId="0" applyFont="1" applyFill="1" applyAlignment="1">
      <alignment vertical="center"/>
    </xf>
    <xf numFmtId="165" fontId="4" fillId="5" borderId="0" xfId="1" applyNumberFormat="1" applyFont="1" applyFill="1"/>
    <xf numFmtId="165" fontId="3" fillId="5" borderId="0" xfId="1" applyNumberFormat="1" applyFont="1" applyFill="1"/>
    <xf numFmtId="166" fontId="4" fillId="5" borderId="0" xfId="1" applyNumberFormat="1" applyFont="1" applyFill="1" applyAlignment="1">
      <alignment horizontal="center"/>
    </xf>
    <xf numFmtId="164" fontId="3" fillId="5" borderId="0" xfId="1" applyNumberFormat="1" applyFont="1" applyFill="1" applyAlignment="1">
      <alignment horizontal="right"/>
    </xf>
    <xf numFmtId="2" fontId="4" fillId="5" borderId="0" xfId="1" applyNumberFormat="1" applyFont="1" applyFill="1"/>
    <xf numFmtId="0" fontId="3" fillId="5" borderId="0" xfId="1" applyFont="1" applyFill="1"/>
    <xf numFmtId="0" fontId="15" fillId="0" borderId="0" xfId="0" applyFont="1"/>
    <xf numFmtId="0" fontId="3" fillId="0" borderId="0" xfId="1" applyFont="1" applyAlignment="1">
      <alignment horizontal="left" indent="2"/>
    </xf>
    <xf numFmtId="165" fontId="3" fillId="0" borderId="0" xfId="0" applyNumberFormat="1" applyFont="1"/>
    <xf numFmtId="0" fontId="3" fillId="0" borderId="1" xfId="1" applyFont="1" applyBorder="1" applyAlignment="1">
      <alignment horizontal="left" indent="2"/>
    </xf>
    <xf numFmtId="2" fontId="14" fillId="2" borderId="0" xfId="1" applyNumberFormat="1" applyFont="1" applyFill="1"/>
    <xf numFmtId="14" fontId="4" fillId="2" borderId="0" xfId="0" quotePrefix="1" applyNumberFormat="1" applyFont="1" applyFill="1" applyAlignment="1">
      <alignment horizontal="center"/>
    </xf>
    <xf numFmtId="167" fontId="4" fillId="0" borderId="0" xfId="3" quotePrefix="1" applyNumberFormat="1" applyFont="1" applyFill="1" applyBorder="1" applyAlignment="1">
      <alignment horizontal="right"/>
    </xf>
    <xf numFmtId="0" fontId="3" fillId="0" borderId="0" xfId="0" quotePrefix="1" applyFont="1" applyAlignment="1">
      <alignment vertical="center" wrapText="1"/>
    </xf>
    <xf numFmtId="0" fontId="3" fillId="0" borderId="1" xfId="0" quotePrefix="1" applyFont="1" applyBorder="1" applyAlignment="1">
      <alignment vertical="center" wrapText="1"/>
    </xf>
    <xf numFmtId="0" fontId="15" fillId="0" borderId="0" xfId="0" quotePrefix="1" applyFont="1" applyAlignment="1">
      <alignment horizontal="right" vertical="center"/>
    </xf>
    <xf numFmtId="0" fontId="11" fillId="0" borderId="0" xfId="0" quotePrefix="1" applyFont="1" applyAlignment="1">
      <alignment horizontal="right" vertical="center"/>
    </xf>
    <xf numFmtId="165" fontId="4" fillId="0" borderId="0" xfId="0" applyNumberFormat="1" applyFont="1"/>
    <xf numFmtId="165" fontId="3" fillId="0" borderId="1" xfId="0" applyNumberFormat="1" applyFont="1" applyBorder="1"/>
    <xf numFmtId="165" fontId="4" fillId="0" borderId="0" xfId="4" applyNumberFormat="1" applyFont="1" applyFill="1"/>
    <xf numFmtId="165" fontId="11" fillId="0" borderId="0" xfId="0" applyNumberFormat="1" applyFont="1"/>
    <xf numFmtId="3" fontId="4" fillId="0" borderId="0" xfId="0" quotePrefix="1" applyNumberFormat="1" applyFont="1" applyAlignment="1">
      <alignment wrapText="1"/>
    </xf>
    <xf numFmtId="49" fontId="3" fillId="0" borderId="1" xfId="1" applyNumberFormat="1" applyFont="1" applyBorder="1"/>
    <xf numFmtId="165" fontId="3" fillId="0" borderId="0" xfId="1" quotePrefix="1" applyNumberFormat="1" applyFont="1"/>
    <xf numFmtId="0" fontId="3" fillId="0" borderId="0" xfId="0" quotePrefix="1" applyFont="1" applyBorder="1" applyAlignment="1">
      <alignment vertical="center"/>
    </xf>
    <xf numFmtId="0" fontId="3" fillId="0" borderId="0" xfId="0" quotePrefix="1" applyFont="1" applyBorder="1" applyAlignment="1">
      <alignment wrapText="1"/>
    </xf>
    <xf numFmtId="0" fontId="3" fillId="0" borderId="0" xfId="1" quotePrefix="1" applyFont="1" applyAlignment="1">
      <alignment horizontal="left" indent="2"/>
    </xf>
    <xf numFmtId="0" fontId="3" fillId="0" borderId="1" xfId="1" quotePrefix="1" applyFont="1" applyBorder="1" applyAlignment="1">
      <alignment horizontal="left" indent="2"/>
    </xf>
    <xf numFmtId="0" fontId="3" fillId="2" borderId="0" xfId="1" applyFont="1" applyFill="1" applyAlignment="1">
      <alignment wrapText="1"/>
    </xf>
    <xf numFmtId="0" fontId="4" fillId="4" borderId="0" xfId="0" applyFont="1" applyFill="1"/>
    <xf numFmtId="0" fontId="3" fillId="4" borderId="0" xfId="1" applyFont="1" applyFill="1"/>
    <xf numFmtId="0" fontId="3" fillId="4" borderId="0" xfId="1" applyFont="1" applyFill="1" applyAlignment="1">
      <alignment wrapText="1"/>
    </xf>
    <xf numFmtId="3" fontId="3" fillId="0" borderId="0" xfId="1" applyNumberFormat="1" applyFont="1" applyBorder="1"/>
    <xf numFmtId="165" fontId="4" fillId="0" borderId="0" xfId="3" applyNumberFormat="1" applyFont="1" applyFill="1" applyBorder="1"/>
    <xf numFmtId="165" fontId="11" fillId="0" borderId="0" xfId="4" applyNumberFormat="1" applyFont="1" applyBorder="1"/>
    <xf numFmtId="0" fontId="4" fillId="0" borderId="0" xfId="1" applyFont="1" applyFill="1" applyBorder="1" applyAlignment="1">
      <alignment horizontal="center"/>
    </xf>
    <xf numFmtId="4" fontId="4" fillId="0" borderId="0" xfId="1" quotePrefix="1" applyNumberFormat="1" applyFont="1" applyFill="1" applyBorder="1" applyAlignment="1">
      <alignment horizontal="center"/>
    </xf>
    <xf numFmtId="0" fontId="3" fillId="0" borderId="0" xfId="1" applyFont="1" applyFill="1" applyBorder="1"/>
    <xf numFmtId="165" fontId="4" fillId="0" borderId="0" xfId="1" applyNumberFormat="1" applyFont="1" applyFill="1" applyBorder="1"/>
    <xf numFmtId="3" fontId="3" fillId="0" borderId="0" xfId="1" applyNumberFormat="1" applyFont="1" applyFill="1" applyBorder="1"/>
    <xf numFmtId="165" fontId="4" fillId="0" borderId="0" xfId="1" quotePrefix="1" applyNumberFormat="1" applyFont="1" applyFill="1" applyBorder="1" applyAlignment="1">
      <alignment horizontal="right"/>
    </xf>
    <xf numFmtId="3" fontId="4" fillId="0" borderId="0" xfId="1" quotePrefix="1" applyNumberFormat="1" applyFont="1" applyFill="1" applyBorder="1" applyAlignment="1">
      <alignment horizontal="right"/>
    </xf>
    <xf numFmtId="3" fontId="4" fillId="0" borderId="0" xfId="1" applyNumberFormat="1" applyFont="1" applyFill="1" applyBorder="1"/>
    <xf numFmtId="165" fontId="11" fillId="0" borderId="0" xfId="0" applyNumberFormat="1" applyFont="1" applyFill="1" applyBorder="1" applyAlignment="1">
      <alignment vertical="center"/>
    </xf>
    <xf numFmtId="0" fontId="15" fillId="0" borderId="0" xfId="0" quotePrefix="1" applyFont="1" applyFill="1" applyBorder="1" applyAlignment="1">
      <alignment horizontal="right" vertical="center"/>
    </xf>
    <xf numFmtId="0" fontId="11" fillId="0" borderId="0" xfId="0" quotePrefix="1" applyFont="1" applyFill="1" applyBorder="1" applyAlignment="1">
      <alignment horizontal="right" vertical="center"/>
    </xf>
    <xf numFmtId="0" fontId="4" fillId="0" borderId="0" xfId="1" applyFont="1" applyFill="1" applyBorder="1"/>
    <xf numFmtId="4" fontId="4" fillId="0" borderId="0" xfId="1" applyNumberFormat="1" applyFont="1" applyFill="1" applyBorder="1"/>
    <xf numFmtId="0" fontId="3" fillId="0" borderId="0" xfId="1" quotePrefix="1" applyFont="1" applyFill="1" applyBorder="1" applyAlignment="1">
      <alignment horizontal="right"/>
    </xf>
    <xf numFmtId="0" fontId="4" fillId="0" borderId="0" xfId="1" quotePrefix="1" applyFont="1" applyFill="1" applyBorder="1" applyAlignment="1">
      <alignment horizontal="right"/>
    </xf>
    <xf numFmtId="165" fontId="4" fillId="0" borderId="0" xfId="0" applyNumberFormat="1" applyFont="1" applyFill="1" applyBorder="1"/>
    <xf numFmtId="165" fontId="11" fillId="0" borderId="0" xfId="0" applyNumberFormat="1" applyFont="1" applyFill="1" applyBorder="1"/>
    <xf numFmtId="4" fontId="3" fillId="0" borderId="0" xfId="1" applyNumberFormat="1" applyFont="1" applyFill="1" applyBorder="1"/>
    <xf numFmtId="3" fontId="3" fillId="0" borderId="0" xfId="0" quotePrefix="1" applyNumberFormat="1" applyFont="1" applyFill="1" applyBorder="1"/>
    <xf numFmtId="165" fontId="11" fillId="0" borderId="0" xfId="4" applyNumberFormat="1" applyFont="1" applyFill="1" applyBorder="1"/>
    <xf numFmtId="4" fontId="3" fillId="0" borderId="0" xfId="1" quotePrefix="1" applyNumberFormat="1" applyFont="1" applyFill="1" applyBorder="1" applyAlignment="1">
      <alignment horizontal="right"/>
    </xf>
    <xf numFmtId="4" fontId="3" fillId="0" borderId="0" xfId="1" applyNumberFormat="1" applyFont="1" applyFill="1" applyBorder="1" applyAlignment="1">
      <alignment horizontal="right"/>
    </xf>
    <xf numFmtId="4" fontId="4" fillId="0" borderId="0" xfId="1" quotePrefix="1" applyNumberFormat="1" applyFont="1" applyFill="1" applyBorder="1" applyAlignment="1">
      <alignment horizontal="right"/>
    </xf>
    <xf numFmtId="3" fontId="4" fillId="0" borderId="0" xfId="0" quotePrefix="1" applyNumberFormat="1" applyFont="1" applyFill="1" applyBorder="1" applyAlignment="1">
      <alignment wrapText="1"/>
    </xf>
    <xf numFmtId="3" fontId="3" fillId="0" borderId="0" xfId="1" applyNumberFormat="1" applyFont="1" applyAlignment="1">
      <alignment horizontal="right"/>
    </xf>
    <xf numFmtId="165" fontId="4" fillId="0" borderId="0" xfId="0" applyNumberFormat="1" applyFont="1" applyAlignment="1">
      <alignment vertical="center"/>
    </xf>
    <xf numFmtId="165" fontId="3" fillId="0" borderId="0" xfId="4" applyNumberFormat="1" applyFont="1" applyFill="1" applyAlignment="1">
      <alignment vertical="center"/>
    </xf>
    <xf numFmtId="165" fontId="3" fillId="0" borderId="0" xfId="0" applyNumberFormat="1" applyFont="1" applyAlignment="1">
      <alignment vertical="center"/>
    </xf>
    <xf numFmtId="165" fontId="3" fillId="0" borderId="1" xfId="0" applyNumberFormat="1" applyFont="1" applyBorder="1" applyAlignment="1">
      <alignment vertical="center"/>
    </xf>
    <xf numFmtId="0" fontId="11" fillId="0" borderId="0" xfId="0" applyFont="1" applyFill="1"/>
    <xf numFmtId="0" fontId="4" fillId="0" borderId="0" xfId="1" applyFont="1" applyAlignment="1">
      <alignment horizontal="center"/>
    </xf>
    <xf numFmtId="14" fontId="4" fillId="0" borderId="0" xfId="0" quotePrefix="1" applyNumberFormat="1" applyFont="1" applyAlignment="1">
      <alignment horizontal="center"/>
    </xf>
    <xf numFmtId="0" fontId="14" fillId="6" borderId="0" xfId="1" applyFont="1" applyFill="1"/>
    <xf numFmtId="0" fontId="3" fillId="6" borderId="0" xfId="1" applyFont="1" applyFill="1"/>
    <xf numFmtId="4" fontId="4" fillId="6" borderId="0" xfId="1" quotePrefix="1" applyNumberFormat="1" applyFont="1" applyFill="1" applyAlignment="1">
      <alignment horizontal="center"/>
    </xf>
    <xf numFmtId="2" fontId="4" fillId="0" borderId="0" xfId="1" applyNumberFormat="1" applyFont="1" applyFill="1"/>
    <xf numFmtId="0" fontId="3" fillId="0" borderId="0" xfId="1" applyFont="1" applyFill="1"/>
    <xf numFmtId="4" fontId="4" fillId="0" borderId="0" xfId="1" applyNumberFormat="1" applyFont="1" applyBorder="1"/>
    <xf numFmtId="165" fontId="4" fillId="0" borderId="0" xfId="0" applyNumberFormat="1" applyFont="1" applyBorder="1"/>
    <xf numFmtId="3" fontId="4" fillId="0" borderId="0" xfId="1" applyNumberFormat="1" applyFont="1" applyBorder="1"/>
    <xf numFmtId="3" fontId="4" fillId="0" borderId="0" xfId="1" quotePrefix="1" applyNumberFormat="1" applyFont="1" applyBorder="1" applyAlignment="1">
      <alignment horizontal="right"/>
    </xf>
    <xf numFmtId="165" fontId="4" fillId="0" borderId="0" xfId="1" applyNumberFormat="1" applyFont="1" applyBorder="1"/>
    <xf numFmtId="14" fontId="4" fillId="0" borderId="0" xfId="1" quotePrefix="1" applyNumberFormat="1" applyFont="1" applyFill="1" applyBorder="1" applyAlignment="1">
      <alignment horizontal="center"/>
    </xf>
    <xf numFmtId="165" fontId="4" fillId="0" borderId="0" xfId="4" applyNumberFormat="1" applyFont="1"/>
    <xf numFmtId="165" fontId="4" fillId="0" borderId="0" xfId="4" applyNumberFormat="1" applyFont="1" applyFill="1" applyBorder="1"/>
    <xf numFmtId="165" fontId="3" fillId="0" borderId="0" xfId="4" applyNumberFormat="1" applyFont="1" applyFill="1" applyBorder="1" applyAlignment="1">
      <alignment vertical="center"/>
    </xf>
    <xf numFmtId="165" fontId="3" fillId="0" borderId="0" xfId="0" applyNumberFormat="1" applyFont="1" applyBorder="1" applyAlignment="1">
      <alignment vertical="center"/>
    </xf>
    <xf numFmtId="165" fontId="4" fillId="0" borderId="0" xfId="0" applyNumberFormat="1" applyFont="1" applyBorder="1" applyAlignment="1">
      <alignment vertical="center"/>
    </xf>
    <xf numFmtId="0" fontId="17" fillId="0" borderId="0" xfId="0" quotePrefix="1" applyFont="1"/>
    <xf numFmtId="0" fontId="3" fillId="3" borderId="0" xfId="0" applyFont="1" applyFill="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vertical="top" wrapText="1"/>
    </xf>
    <xf numFmtId="0" fontId="0" fillId="0" borderId="0" xfId="0" applyAlignment="1">
      <alignment vertical="top"/>
    </xf>
  </cellXfs>
  <cellStyles count="5">
    <cellStyle name="Normal" xfId="0" builtinId="0"/>
    <cellStyle name="Normal 2" xfId="2" xr:uid="{4799347E-DDDE-4A88-963D-A697EDB5932E}"/>
    <cellStyle name="Normal 2 2" xfId="1" xr:uid="{E8A5C0EC-30F8-4A38-94F3-287C599B6FC4}"/>
    <cellStyle name="Percent" xfId="4" builtinId="5"/>
    <cellStyle name="Percent 2" xfId="3" xr:uid="{CEA2F215-91AD-473D-8B9C-0ED894D48208}"/>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Begrenset\Konsernregnskap\2019\03%20Mars%20Q1\APM\APM%20grunnlag%20get%20value%20Q1%202019%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r"/>
      <sheetName val="Key Figures kopi"/>
      <sheetName val="APM grunnlag"/>
      <sheetName val="Segment 2015"/>
      <sheetName val="Valuta inkl EK spes"/>
      <sheetName val="2015 avst"/>
      <sheetName val="2015 ER"/>
    </sheetNames>
    <sheetDataSet>
      <sheetData sheetId="0">
        <row r="1">
          <cell r="B1" t="str">
            <v>Actual</v>
          </cell>
          <cell r="C1" t="str">
            <v>2019</v>
          </cell>
          <cell r="D1" t="str">
            <v>m03</v>
          </cell>
          <cell r="G1" t="str">
            <v>NOK Total</v>
          </cell>
          <cell r="I1" t="str">
            <v>[ICP Top]</v>
          </cell>
          <cell r="J1" t="str">
            <v>ALLC1</v>
          </cell>
          <cell r="K1" t="str">
            <v>ALLC2</v>
          </cell>
          <cell r="L1" t="str">
            <v>ALLC3</v>
          </cell>
          <cell r="M1" t="str">
            <v>IFRS</v>
          </cell>
          <cell r="N1">
            <v>1000000</v>
          </cell>
          <cell r="O1" t="str">
            <v>REPORTING</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F998-456F-46F6-9587-2D25F5BADA0C}">
  <sheetPr>
    <tabColor theme="9" tint="0.59999389629810485"/>
  </sheetPr>
  <dimension ref="A1:H114"/>
  <sheetViews>
    <sheetView showGridLines="0" tabSelected="1" zoomScale="98" zoomScaleNormal="98" workbookViewId="0">
      <pane ySplit="6" topLeftCell="A61" activePane="bottomLeft" state="frozen"/>
      <selection activeCell="D35" sqref="D35"/>
      <selection pane="bottomLeft" activeCell="A78" sqref="A78"/>
    </sheetView>
  </sheetViews>
  <sheetFormatPr defaultRowHeight="18" x14ac:dyDescent="0.25"/>
  <cols>
    <col min="1" max="1" width="122.5703125" style="29" customWidth="1"/>
    <col min="2" max="2" width="35.5703125" style="29" customWidth="1"/>
    <col min="3" max="3" width="11.5703125" style="29" customWidth="1"/>
    <col min="4" max="4" width="4.140625" style="29" customWidth="1"/>
    <col min="5" max="5" width="20.140625" style="29" customWidth="1"/>
    <col min="6" max="6" width="20" style="29" customWidth="1"/>
    <col min="7" max="7" width="16" style="29" customWidth="1"/>
    <col min="8" max="8" width="21.5703125" style="29" customWidth="1"/>
    <col min="9" max="10" width="9.140625" style="29"/>
    <col min="11" max="11" width="14.85546875" style="29" customWidth="1"/>
    <col min="12" max="12" width="20.140625" style="29" customWidth="1"/>
    <col min="13" max="255" width="9.140625" style="29"/>
    <col min="256" max="256" width="41.85546875" style="29" customWidth="1"/>
    <col min="257" max="258" width="19" style="29" customWidth="1"/>
    <col min="259" max="259" width="33.5703125" style="29" customWidth="1"/>
    <col min="260" max="260" width="4.140625" style="29" customWidth="1"/>
    <col min="261" max="261" width="20.140625" style="29" customWidth="1"/>
    <col min="262" max="262" width="17.140625" style="29" customWidth="1"/>
    <col min="263" max="263" width="16" style="29" customWidth="1"/>
    <col min="264" max="264" width="21.5703125" style="29" customWidth="1"/>
    <col min="265" max="266" width="9.140625" style="29"/>
    <col min="267" max="267" width="14.85546875" style="29" customWidth="1"/>
    <col min="268" max="268" width="20.140625" style="29" customWidth="1"/>
    <col min="269" max="511" width="9.140625" style="29"/>
    <col min="512" max="512" width="41.85546875" style="29" customWidth="1"/>
    <col min="513" max="514" width="19" style="29" customWidth="1"/>
    <col min="515" max="515" width="33.5703125" style="29" customWidth="1"/>
    <col min="516" max="516" width="4.140625" style="29" customWidth="1"/>
    <col min="517" max="517" width="20.140625" style="29" customWidth="1"/>
    <col min="518" max="518" width="17.140625" style="29" customWidth="1"/>
    <col min="519" max="519" width="16" style="29" customWidth="1"/>
    <col min="520" max="520" width="21.5703125" style="29" customWidth="1"/>
    <col min="521" max="522" width="9.140625" style="29"/>
    <col min="523" max="523" width="14.85546875" style="29" customWidth="1"/>
    <col min="524" max="524" width="20.140625" style="29" customWidth="1"/>
    <col min="525" max="767" width="9.140625" style="29"/>
    <col min="768" max="768" width="41.85546875" style="29" customWidth="1"/>
    <col min="769" max="770" width="19" style="29" customWidth="1"/>
    <col min="771" max="771" width="33.5703125" style="29" customWidth="1"/>
    <col min="772" max="772" width="4.140625" style="29" customWidth="1"/>
    <col min="773" max="773" width="20.140625" style="29" customWidth="1"/>
    <col min="774" max="774" width="17.140625" style="29" customWidth="1"/>
    <col min="775" max="775" width="16" style="29" customWidth="1"/>
    <col min="776" max="776" width="21.5703125" style="29" customWidth="1"/>
    <col min="777" max="778" width="9.140625" style="29"/>
    <col min="779" max="779" width="14.85546875" style="29" customWidth="1"/>
    <col min="780" max="780" width="20.140625" style="29" customWidth="1"/>
    <col min="781" max="1023" width="9.140625" style="29"/>
    <col min="1024" max="1024" width="41.85546875" style="29" customWidth="1"/>
    <col min="1025" max="1026" width="19" style="29" customWidth="1"/>
    <col min="1027" max="1027" width="33.5703125" style="29" customWidth="1"/>
    <col min="1028" max="1028" width="4.140625" style="29" customWidth="1"/>
    <col min="1029" max="1029" width="20.140625" style="29" customWidth="1"/>
    <col min="1030" max="1030" width="17.140625" style="29" customWidth="1"/>
    <col min="1031" max="1031" width="16" style="29" customWidth="1"/>
    <col min="1032" max="1032" width="21.5703125" style="29" customWidth="1"/>
    <col min="1033" max="1034" width="9.140625" style="29"/>
    <col min="1035" max="1035" width="14.85546875" style="29" customWidth="1"/>
    <col min="1036" max="1036" width="20.140625" style="29" customWidth="1"/>
    <col min="1037" max="1279" width="9.140625" style="29"/>
    <col min="1280" max="1280" width="41.85546875" style="29" customWidth="1"/>
    <col min="1281" max="1282" width="19" style="29" customWidth="1"/>
    <col min="1283" max="1283" width="33.5703125" style="29" customWidth="1"/>
    <col min="1284" max="1284" width="4.140625" style="29" customWidth="1"/>
    <col min="1285" max="1285" width="20.140625" style="29" customWidth="1"/>
    <col min="1286" max="1286" width="17.140625" style="29" customWidth="1"/>
    <col min="1287" max="1287" width="16" style="29" customWidth="1"/>
    <col min="1288" max="1288" width="21.5703125" style="29" customWidth="1"/>
    <col min="1289" max="1290" width="9.140625" style="29"/>
    <col min="1291" max="1291" width="14.85546875" style="29" customWidth="1"/>
    <col min="1292" max="1292" width="20.140625" style="29" customWidth="1"/>
    <col min="1293" max="1535" width="9.140625" style="29"/>
    <col min="1536" max="1536" width="41.85546875" style="29" customWidth="1"/>
    <col min="1537" max="1538" width="19" style="29" customWidth="1"/>
    <col min="1539" max="1539" width="33.5703125" style="29" customWidth="1"/>
    <col min="1540" max="1540" width="4.140625" style="29" customWidth="1"/>
    <col min="1541" max="1541" width="20.140625" style="29" customWidth="1"/>
    <col min="1542" max="1542" width="17.140625" style="29" customWidth="1"/>
    <col min="1543" max="1543" width="16" style="29" customWidth="1"/>
    <col min="1544" max="1544" width="21.5703125" style="29" customWidth="1"/>
    <col min="1545" max="1546" width="9.140625" style="29"/>
    <col min="1547" max="1547" width="14.85546875" style="29" customWidth="1"/>
    <col min="1548" max="1548" width="20.140625" style="29" customWidth="1"/>
    <col min="1549" max="1791" width="9.140625" style="29"/>
    <col min="1792" max="1792" width="41.85546875" style="29" customWidth="1"/>
    <col min="1793" max="1794" width="19" style="29" customWidth="1"/>
    <col min="1795" max="1795" width="33.5703125" style="29" customWidth="1"/>
    <col min="1796" max="1796" width="4.140625" style="29" customWidth="1"/>
    <col min="1797" max="1797" width="20.140625" style="29" customWidth="1"/>
    <col min="1798" max="1798" width="17.140625" style="29" customWidth="1"/>
    <col min="1799" max="1799" width="16" style="29" customWidth="1"/>
    <col min="1800" max="1800" width="21.5703125" style="29" customWidth="1"/>
    <col min="1801" max="1802" width="9.140625" style="29"/>
    <col min="1803" max="1803" width="14.85546875" style="29" customWidth="1"/>
    <col min="1804" max="1804" width="20.140625" style="29" customWidth="1"/>
    <col min="1805" max="2047" width="9.140625" style="29"/>
    <col min="2048" max="2048" width="41.85546875" style="29" customWidth="1"/>
    <col min="2049" max="2050" width="19" style="29" customWidth="1"/>
    <col min="2051" max="2051" width="33.5703125" style="29" customWidth="1"/>
    <col min="2052" max="2052" width="4.140625" style="29" customWidth="1"/>
    <col min="2053" max="2053" width="20.140625" style="29" customWidth="1"/>
    <col min="2054" max="2054" width="17.140625" style="29" customWidth="1"/>
    <col min="2055" max="2055" width="16" style="29" customWidth="1"/>
    <col min="2056" max="2056" width="21.5703125" style="29" customWidth="1"/>
    <col min="2057" max="2058" width="9.140625" style="29"/>
    <col min="2059" max="2059" width="14.85546875" style="29" customWidth="1"/>
    <col min="2060" max="2060" width="20.140625" style="29" customWidth="1"/>
    <col min="2061" max="2303" width="9.140625" style="29"/>
    <col min="2304" max="2304" width="41.85546875" style="29" customWidth="1"/>
    <col min="2305" max="2306" width="19" style="29" customWidth="1"/>
    <col min="2307" max="2307" width="33.5703125" style="29" customWidth="1"/>
    <col min="2308" max="2308" width="4.140625" style="29" customWidth="1"/>
    <col min="2309" max="2309" width="20.140625" style="29" customWidth="1"/>
    <col min="2310" max="2310" width="17.140625" style="29" customWidth="1"/>
    <col min="2311" max="2311" width="16" style="29" customWidth="1"/>
    <col min="2312" max="2312" width="21.5703125" style="29" customWidth="1"/>
    <col min="2313" max="2314" width="9.140625" style="29"/>
    <col min="2315" max="2315" width="14.85546875" style="29" customWidth="1"/>
    <col min="2316" max="2316" width="20.140625" style="29" customWidth="1"/>
    <col min="2317" max="2559" width="9.140625" style="29"/>
    <col min="2560" max="2560" width="41.85546875" style="29" customWidth="1"/>
    <col min="2561" max="2562" width="19" style="29" customWidth="1"/>
    <col min="2563" max="2563" width="33.5703125" style="29" customWidth="1"/>
    <col min="2564" max="2564" width="4.140625" style="29" customWidth="1"/>
    <col min="2565" max="2565" width="20.140625" style="29" customWidth="1"/>
    <col min="2566" max="2566" width="17.140625" style="29" customWidth="1"/>
    <col min="2567" max="2567" width="16" style="29" customWidth="1"/>
    <col min="2568" max="2568" width="21.5703125" style="29" customWidth="1"/>
    <col min="2569" max="2570" width="9.140625" style="29"/>
    <col min="2571" max="2571" width="14.85546875" style="29" customWidth="1"/>
    <col min="2572" max="2572" width="20.140625" style="29" customWidth="1"/>
    <col min="2573" max="2815" width="9.140625" style="29"/>
    <col min="2816" max="2816" width="41.85546875" style="29" customWidth="1"/>
    <col min="2817" max="2818" width="19" style="29" customWidth="1"/>
    <col min="2819" max="2819" width="33.5703125" style="29" customWidth="1"/>
    <col min="2820" max="2820" width="4.140625" style="29" customWidth="1"/>
    <col min="2821" max="2821" width="20.140625" style="29" customWidth="1"/>
    <col min="2822" max="2822" width="17.140625" style="29" customWidth="1"/>
    <col min="2823" max="2823" width="16" style="29" customWidth="1"/>
    <col min="2824" max="2824" width="21.5703125" style="29" customWidth="1"/>
    <col min="2825" max="2826" width="9.140625" style="29"/>
    <col min="2827" max="2827" width="14.85546875" style="29" customWidth="1"/>
    <col min="2828" max="2828" width="20.140625" style="29" customWidth="1"/>
    <col min="2829" max="3071" width="9.140625" style="29"/>
    <col min="3072" max="3072" width="41.85546875" style="29" customWidth="1"/>
    <col min="3073" max="3074" width="19" style="29" customWidth="1"/>
    <col min="3075" max="3075" width="33.5703125" style="29" customWidth="1"/>
    <col min="3076" max="3076" width="4.140625" style="29" customWidth="1"/>
    <col min="3077" max="3077" width="20.140625" style="29" customWidth="1"/>
    <col min="3078" max="3078" width="17.140625" style="29" customWidth="1"/>
    <col min="3079" max="3079" width="16" style="29" customWidth="1"/>
    <col min="3080" max="3080" width="21.5703125" style="29" customWidth="1"/>
    <col min="3081" max="3082" width="9.140625" style="29"/>
    <col min="3083" max="3083" width="14.85546875" style="29" customWidth="1"/>
    <col min="3084" max="3084" width="20.140625" style="29" customWidth="1"/>
    <col min="3085" max="3327" width="9.140625" style="29"/>
    <col min="3328" max="3328" width="41.85546875" style="29" customWidth="1"/>
    <col min="3329" max="3330" width="19" style="29" customWidth="1"/>
    <col min="3331" max="3331" width="33.5703125" style="29" customWidth="1"/>
    <col min="3332" max="3332" width="4.140625" style="29" customWidth="1"/>
    <col min="3333" max="3333" width="20.140625" style="29" customWidth="1"/>
    <col min="3334" max="3334" width="17.140625" style="29" customWidth="1"/>
    <col min="3335" max="3335" width="16" style="29" customWidth="1"/>
    <col min="3336" max="3336" width="21.5703125" style="29" customWidth="1"/>
    <col min="3337" max="3338" width="9.140625" style="29"/>
    <col min="3339" max="3339" width="14.85546875" style="29" customWidth="1"/>
    <col min="3340" max="3340" width="20.140625" style="29" customWidth="1"/>
    <col min="3341" max="3583" width="9.140625" style="29"/>
    <col min="3584" max="3584" width="41.85546875" style="29" customWidth="1"/>
    <col min="3585" max="3586" width="19" style="29" customWidth="1"/>
    <col min="3587" max="3587" width="33.5703125" style="29" customWidth="1"/>
    <col min="3588" max="3588" width="4.140625" style="29" customWidth="1"/>
    <col min="3589" max="3589" width="20.140625" style="29" customWidth="1"/>
    <col min="3590" max="3590" width="17.140625" style="29" customWidth="1"/>
    <col min="3591" max="3591" width="16" style="29" customWidth="1"/>
    <col min="3592" max="3592" width="21.5703125" style="29" customWidth="1"/>
    <col min="3593" max="3594" width="9.140625" style="29"/>
    <col min="3595" max="3595" width="14.85546875" style="29" customWidth="1"/>
    <col min="3596" max="3596" width="20.140625" style="29" customWidth="1"/>
    <col min="3597" max="3839" width="9.140625" style="29"/>
    <col min="3840" max="3840" width="41.85546875" style="29" customWidth="1"/>
    <col min="3841" max="3842" width="19" style="29" customWidth="1"/>
    <col min="3843" max="3843" width="33.5703125" style="29" customWidth="1"/>
    <col min="3844" max="3844" width="4.140625" style="29" customWidth="1"/>
    <col min="3845" max="3845" width="20.140625" style="29" customWidth="1"/>
    <col min="3846" max="3846" width="17.140625" style="29" customWidth="1"/>
    <col min="3847" max="3847" width="16" style="29" customWidth="1"/>
    <col min="3848" max="3848" width="21.5703125" style="29" customWidth="1"/>
    <col min="3849" max="3850" width="9.140625" style="29"/>
    <col min="3851" max="3851" width="14.85546875" style="29" customWidth="1"/>
    <col min="3852" max="3852" width="20.140625" style="29" customWidth="1"/>
    <col min="3853" max="4095" width="9.140625" style="29"/>
    <col min="4096" max="4096" width="41.85546875" style="29" customWidth="1"/>
    <col min="4097" max="4098" width="19" style="29" customWidth="1"/>
    <col min="4099" max="4099" width="33.5703125" style="29" customWidth="1"/>
    <col min="4100" max="4100" width="4.140625" style="29" customWidth="1"/>
    <col min="4101" max="4101" width="20.140625" style="29" customWidth="1"/>
    <col min="4102" max="4102" width="17.140625" style="29" customWidth="1"/>
    <col min="4103" max="4103" width="16" style="29" customWidth="1"/>
    <col min="4104" max="4104" width="21.5703125" style="29" customWidth="1"/>
    <col min="4105" max="4106" width="9.140625" style="29"/>
    <col min="4107" max="4107" width="14.85546875" style="29" customWidth="1"/>
    <col min="4108" max="4108" width="20.140625" style="29" customWidth="1"/>
    <col min="4109" max="4351" width="9.140625" style="29"/>
    <col min="4352" max="4352" width="41.85546875" style="29" customWidth="1"/>
    <col min="4353" max="4354" width="19" style="29" customWidth="1"/>
    <col min="4355" max="4355" width="33.5703125" style="29" customWidth="1"/>
    <col min="4356" max="4356" width="4.140625" style="29" customWidth="1"/>
    <col min="4357" max="4357" width="20.140625" style="29" customWidth="1"/>
    <col min="4358" max="4358" width="17.140625" style="29" customWidth="1"/>
    <col min="4359" max="4359" width="16" style="29" customWidth="1"/>
    <col min="4360" max="4360" width="21.5703125" style="29" customWidth="1"/>
    <col min="4361" max="4362" width="9.140625" style="29"/>
    <col min="4363" max="4363" width="14.85546875" style="29" customWidth="1"/>
    <col min="4364" max="4364" width="20.140625" style="29" customWidth="1"/>
    <col min="4365" max="4607" width="9.140625" style="29"/>
    <col min="4608" max="4608" width="41.85546875" style="29" customWidth="1"/>
    <col min="4609" max="4610" width="19" style="29" customWidth="1"/>
    <col min="4611" max="4611" width="33.5703125" style="29" customWidth="1"/>
    <col min="4612" max="4612" width="4.140625" style="29" customWidth="1"/>
    <col min="4613" max="4613" width="20.140625" style="29" customWidth="1"/>
    <col min="4614" max="4614" width="17.140625" style="29" customWidth="1"/>
    <col min="4615" max="4615" width="16" style="29" customWidth="1"/>
    <col min="4616" max="4616" width="21.5703125" style="29" customWidth="1"/>
    <col min="4617" max="4618" width="9.140625" style="29"/>
    <col min="4619" max="4619" width="14.85546875" style="29" customWidth="1"/>
    <col min="4620" max="4620" width="20.140625" style="29" customWidth="1"/>
    <col min="4621" max="4863" width="9.140625" style="29"/>
    <col min="4864" max="4864" width="41.85546875" style="29" customWidth="1"/>
    <col min="4865" max="4866" width="19" style="29" customWidth="1"/>
    <col min="4867" max="4867" width="33.5703125" style="29" customWidth="1"/>
    <col min="4868" max="4868" width="4.140625" style="29" customWidth="1"/>
    <col min="4869" max="4869" width="20.140625" style="29" customWidth="1"/>
    <col min="4870" max="4870" width="17.140625" style="29" customWidth="1"/>
    <col min="4871" max="4871" width="16" style="29" customWidth="1"/>
    <col min="4872" max="4872" width="21.5703125" style="29" customWidth="1"/>
    <col min="4873" max="4874" width="9.140625" style="29"/>
    <col min="4875" max="4875" width="14.85546875" style="29" customWidth="1"/>
    <col min="4876" max="4876" width="20.140625" style="29" customWidth="1"/>
    <col min="4877" max="5119" width="9.140625" style="29"/>
    <col min="5120" max="5120" width="41.85546875" style="29" customWidth="1"/>
    <col min="5121" max="5122" width="19" style="29" customWidth="1"/>
    <col min="5123" max="5123" width="33.5703125" style="29" customWidth="1"/>
    <col min="5124" max="5124" width="4.140625" style="29" customWidth="1"/>
    <col min="5125" max="5125" width="20.140625" style="29" customWidth="1"/>
    <col min="5126" max="5126" width="17.140625" style="29" customWidth="1"/>
    <col min="5127" max="5127" width="16" style="29" customWidth="1"/>
    <col min="5128" max="5128" width="21.5703125" style="29" customWidth="1"/>
    <col min="5129" max="5130" width="9.140625" style="29"/>
    <col min="5131" max="5131" width="14.85546875" style="29" customWidth="1"/>
    <col min="5132" max="5132" width="20.140625" style="29" customWidth="1"/>
    <col min="5133" max="5375" width="9.140625" style="29"/>
    <col min="5376" max="5376" width="41.85546875" style="29" customWidth="1"/>
    <col min="5377" max="5378" width="19" style="29" customWidth="1"/>
    <col min="5379" max="5379" width="33.5703125" style="29" customWidth="1"/>
    <col min="5380" max="5380" width="4.140625" style="29" customWidth="1"/>
    <col min="5381" max="5381" width="20.140625" style="29" customWidth="1"/>
    <col min="5382" max="5382" width="17.140625" style="29" customWidth="1"/>
    <col min="5383" max="5383" width="16" style="29" customWidth="1"/>
    <col min="5384" max="5384" width="21.5703125" style="29" customWidth="1"/>
    <col min="5385" max="5386" width="9.140625" style="29"/>
    <col min="5387" max="5387" width="14.85546875" style="29" customWidth="1"/>
    <col min="5388" max="5388" width="20.140625" style="29" customWidth="1"/>
    <col min="5389" max="5631" width="9.140625" style="29"/>
    <col min="5632" max="5632" width="41.85546875" style="29" customWidth="1"/>
    <col min="5633" max="5634" width="19" style="29" customWidth="1"/>
    <col min="5635" max="5635" width="33.5703125" style="29" customWidth="1"/>
    <col min="5636" max="5636" width="4.140625" style="29" customWidth="1"/>
    <col min="5637" max="5637" width="20.140625" style="29" customWidth="1"/>
    <col min="5638" max="5638" width="17.140625" style="29" customWidth="1"/>
    <col min="5639" max="5639" width="16" style="29" customWidth="1"/>
    <col min="5640" max="5640" width="21.5703125" style="29" customWidth="1"/>
    <col min="5641" max="5642" width="9.140625" style="29"/>
    <col min="5643" max="5643" width="14.85546875" style="29" customWidth="1"/>
    <col min="5644" max="5644" width="20.140625" style="29" customWidth="1"/>
    <col min="5645" max="5887" width="9.140625" style="29"/>
    <col min="5888" max="5888" width="41.85546875" style="29" customWidth="1"/>
    <col min="5889" max="5890" width="19" style="29" customWidth="1"/>
    <col min="5891" max="5891" width="33.5703125" style="29" customWidth="1"/>
    <col min="5892" max="5892" width="4.140625" style="29" customWidth="1"/>
    <col min="5893" max="5893" width="20.140625" style="29" customWidth="1"/>
    <col min="5894" max="5894" width="17.140625" style="29" customWidth="1"/>
    <col min="5895" max="5895" width="16" style="29" customWidth="1"/>
    <col min="5896" max="5896" width="21.5703125" style="29" customWidth="1"/>
    <col min="5897" max="5898" width="9.140625" style="29"/>
    <col min="5899" max="5899" width="14.85546875" style="29" customWidth="1"/>
    <col min="5900" max="5900" width="20.140625" style="29" customWidth="1"/>
    <col min="5901" max="6143" width="9.140625" style="29"/>
    <col min="6144" max="6144" width="41.85546875" style="29" customWidth="1"/>
    <col min="6145" max="6146" width="19" style="29" customWidth="1"/>
    <col min="6147" max="6147" width="33.5703125" style="29" customWidth="1"/>
    <col min="6148" max="6148" width="4.140625" style="29" customWidth="1"/>
    <col min="6149" max="6149" width="20.140625" style="29" customWidth="1"/>
    <col min="6150" max="6150" width="17.140625" style="29" customWidth="1"/>
    <col min="6151" max="6151" width="16" style="29" customWidth="1"/>
    <col min="6152" max="6152" width="21.5703125" style="29" customWidth="1"/>
    <col min="6153" max="6154" width="9.140625" style="29"/>
    <col min="6155" max="6155" width="14.85546875" style="29" customWidth="1"/>
    <col min="6156" max="6156" width="20.140625" style="29" customWidth="1"/>
    <col min="6157" max="6399" width="9.140625" style="29"/>
    <col min="6400" max="6400" width="41.85546875" style="29" customWidth="1"/>
    <col min="6401" max="6402" width="19" style="29" customWidth="1"/>
    <col min="6403" max="6403" width="33.5703125" style="29" customWidth="1"/>
    <col min="6404" max="6404" width="4.140625" style="29" customWidth="1"/>
    <col min="6405" max="6405" width="20.140625" style="29" customWidth="1"/>
    <col min="6406" max="6406" width="17.140625" style="29" customWidth="1"/>
    <col min="6407" max="6407" width="16" style="29" customWidth="1"/>
    <col min="6408" max="6408" width="21.5703125" style="29" customWidth="1"/>
    <col min="6409" max="6410" width="9.140625" style="29"/>
    <col min="6411" max="6411" width="14.85546875" style="29" customWidth="1"/>
    <col min="6412" max="6412" width="20.140625" style="29" customWidth="1"/>
    <col min="6413" max="6655" width="9.140625" style="29"/>
    <col min="6656" max="6656" width="41.85546875" style="29" customWidth="1"/>
    <col min="6657" max="6658" width="19" style="29" customWidth="1"/>
    <col min="6659" max="6659" width="33.5703125" style="29" customWidth="1"/>
    <col min="6660" max="6660" width="4.140625" style="29" customWidth="1"/>
    <col min="6661" max="6661" width="20.140625" style="29" customWidth="1"/>
    <col min="6662" max="6662" width="17.140625" style="29" customWidth="1"/>
    <col min="6663" max="6663" width="16" style="29" customWidth="1"/>
    <col min="6664" max="6664" width="21.5703125" style="29" customWidth="1"/>
    <col min="6665" max="6666" width="9.140625" style="29"/>
    <col min="6667" max="6667" width="14.85546875" style="29" customWidth="1"/>
    <col min="6668" max="6668" width="20.140625" style="29" customWidth="1"/>
    <col min="6669" max="6911" width="9.140625" style="29"/>
    <col min="6912" max="6912" width="41.85546875" style="29" customWidth="1"/>
    <col min="6913" max="6914" width="19" style="29" customWidth="1"/>
    <col min="6915" max="6915" width="33.5703125" style="29" customWidth="1"/>
    <col min="6916" max="6916" width="4.140625" style="29" customWidth="1"/>
    <col min="6917" max="6917" width="20.140625" style="29" customWidth="1"/>
    <col min="6918" max="6918" width="17.140625" style="29" customWidth="1"/>
    <col min="6919" max="6919" width="16" style="29" customWidth="1"/>
    <col min="6920" max="6920" width="21.5703125" style="29" customWidth="1"/>
    <col min="6921" max="6922" width="9.140625" style="29"/>
    <col min="6923" max="6923" width="14.85546875" style="29" customWidth="1"/>
    <col min="6924" max="6924" width="20.140625" style="29" customWidth="1"/>
    <col min="6925" max="7167" width="9.140625" style="29"/>
    <col min="7168" max="7168" width="41.85546875" style="29" customWidth="1"/>
    <col min="7169" max="7170" width="19" style="29" customWidth="1"/>
    <col min="7171" max="7171" width="33.5703125" style="29" customWidth="1"/>
    <col min="7172" max="7172" width="4.140625" style="29" customWidth="1"/>
    <col min="7173" max="7173" width="20.140625" style="29" customWidth="1"/>
    <col min="7174" max="7174" width="17.140625" style="29" customWidth="1"/>
    <col min="7175" max="7175" width="16" style="29" customWidth="1"/>
    <col min="7176" max="7176" width="21.5703125" style="29" customWidth="1"/>
    <col min="7177" max="7178" width="9.140625" style="29"/>
    <col min="7179" max="7179" width="14.85546875" style="29" customWidth="1"/>
    <col min="7180" max="7180" width="20.140625" style="29" customWidth="1"/>
    <col min="7181" max="7423" width="9.140625" style="29"/>
    <col min="7424" max="7424" width="41.85546875" style="29" customWidth="1"/>
    <col min="7425" max="7426" width="19" style="29" customWidth="1"/>
    <col min="7427" max="7427" width="33.5703125" style="29" customWidth="1"/>
    <col min="7428" max="7428" width="4.140625" style="29" customWidth="1"/>
    <col min="7429" max="7429" width="20.140625" style="29" customWidth="1"/>
    <col min="7430" max="7430" width="17.140625" style="29" customWidth="1"/>
    <col min="7431" max="7431" width="16" style="29" customWidth="1"/>
    <col min="7432" max="7432" width="21.5703125" style="29" customWidth="1"/>
    <col min="7433" max="7434" width="9.140625" style="29"/>
    <col min="7435" max="7435" width="14.85546875" style="29" customWidth="1"/>
    <col min="7436" max="7436" width="20.140625" style="29" customWidth="1"/>
    <col min="7437" max="7679" width="9.140625" style="29"/>
    <col min="7680" max="7680" width="41.85546875" style="29" customWidth="1"/>
    <col min="7681" max="7682" width="19" style="29" customWidth="1"/>
    <col min="7683" max="7683" width="33.5703125" style="29" customWidth="1"/>
    <col min="7684" max="7684" width="4.140625" style="29" customWidth="1"/>
    <col min="7685" max="7685" width="20.140625" style="29" customWidth="1"/>
    <col min="7686" max="7686" width="17.140625" style="29" customWidth="1"/>
    <col min="7687" max="7687" width="16" style="29" customWidth="1"/>
    <col min="7688" max="7688" width="21.5703125" style="29" customWidth="1"/>
    <col min="7689" max="7690" width="9.140625" style="29"/>
    <col min="7691" max="7691" width="14.85546875" style="29" customWidth="1"/>
    <col min="7692" max="7692" width="20.140625" style="29" customWidth="1"/>
    <col min="7693" max="7935" width="9.140625" style="29"/>
    <col min="7936" max="7936" width="41.85546875" style="29" customWidth="1"/>
    <col min="7937" max="7938" width="19" style="29" customWidth="1"/>
    <col min="7939" max="7939" width="33.5703125" style="29" customWidth="1"/>
    <col min="7940" max="7940" width="4.140625" style="29" customWidth="1"/>
    <col min="7941" max="7941" width="20.140625" style="29" customWidth="1"/>
    <col min="7942" max="7942" width="17.140625" style="29" customWidth="1"/>
    <col min="7943" max="7943" width="16" style="29" customWidth="1"/>
    <col min="7944" max="7944" width="21.5703125" style="29" customWidth="1"/>
    <col min="7945" max="7946" width="9.140625" style="29"/>
    <col min="7947" max="7947" width="14.85546875" style="29" customWidth="1"/>
    <col min="7948" max="7948" width="20.140625" style="29" customWidth="1"/>
    <col min="7949" max="8191" width="9.140625" style="29"/>
    <col min="8192" max="8192" width="41.85546875" style="29" customWidth="1"/>
    <col min="8193" max="8194" width="19" style="29" customWidth="1"/>
    <col min="8195" max="8195" width="33.5703125" style="29" customWidth="1"/>
    <col min="8196" max="8196" width="4.140625" style="29" customWidth="1"/>
    <col min="8197" max="8197" width="20.140625" style="29" customWidth="1"/>
    <col min="8198" max="8198" width="17.140625" style="29" customWidth="1"/>
    <col min="8199" max="8199" width="16" style="29" customWidth="1"/>
    <col min="8200" max="8200" width="21.5703125" style="29" customWidth="1"/>
    <col min="8201" max="8202" width="9.140625" style="29"/>
    <col min="8203" max="8203" width="14.85546875" style="29" customWidth="1"/>
    <col min="8204" max="8204" width="20.140625" style="29" customWidth="1"/>
    <col min="8205" max="8447" width="9.140625" style="29"/>
    <col min="8448" max="8448" width="41.85546875" style="29" customWidth="1"/>
    <col min="8449" max="8450" width="19" style="29" customWidth="1"/>
    <col min="8451" max="8451" width="33.5703125" style="29" customWidth="1"/>
    <col min="8452" max="8452" width="4.140625" style="29" customWidth="1"/>
    <col min="8453" max="8453" width="20.140625" style="29" customWidth="1"/>
    <col min="8454" max="8454" width="17.140625" style="29" customWidth="1"/>
    <col min="8455" max="8455" width="16" style="29" customWidth="1"/>
    <col min="8456" max="8456" width="21.5703125" style="29" customWidth="1"/>
    <col min="8457" max="8458" width="9.140625" style="29"/>
    <col min="8459" max="8459" width="14.85546875" style="29" customWidth="1"/>
    <col min="8460" max="8460" width="20.140625" style="29" customWidth="1"/>
    <col min="8461" max="8703" width="9.140625" style="29"/>
    <col min="8704" max="8704" width="41.85546875" style="29" customWidth="1"/>
    <col min="8705" max="8706" width="19" style="29" customWidth="1"/>
    <col min="8707" max="8707" width="33.5703125" style="29" customWidth="1"/>
    <col min="8708" max="8708" width="4.140625" style="29" customWidth="1"/>
    <col min="8709" max="8709" width="20.140625" style="29" customWidth="1"/>
    <col min="8710" max="8710" width="17.140625" style="29" customWidth="1"/>
    <col min="8711" max="8711" width="16" style="29" customWidth="1"/>
    <col min="8712" max="8712" width="21.5703125" style="29" customWidth="1"/>
    <col min="8713" max="8714" width="9.140625" style="29"/>
    <col min="8715" max="8715" width="14.85546875" style="29" customWidth="1"/>
    <col min="8716" max="8716" width="20.140625" style="29" customWidth="1"/>
    <col min="8717" max="8959" width="9.140625" style="29"/>
    <col min="8960" max="8960" width="41.85546875" style="29" customWidth="1"/>
    <col min="8961" max="8962" width="19" style="29" customWidth="1"/>
    <col min="8963" max="8963" width="33.5703125" style="29" customWidth="1"/>
    <col min="8964" max="8964" width="4.140625" style="29" customWidth="1"/>
    <col min="8965" max="8965" width="20.140625" style="29" customWidth="1"/>
    <col min="8966" max="8966" width="17.140625" style="29" customWidth="1"/>
    <col min="8967" max="8967" width="16" style="29" customWidth="1"/>
    <col min="8968" max="8968" width="21.5703125" style="29" customWidth="1"/>
    <col min="8969" max="8970" width="9.140625" style="29"/>
    <col min="8971" max="8971" width="14.85546875" style="29" customWidth="1"/>
    <col min="8972" max="8972" width="20.140625" style="29" customWidth="1"/>
    <col min="8973" max="9215" width="9.140625" style="29"/>
    <col min="9216" max="9216" width="41.85546875" style="29" customWidth="1"/>
    <col min="9217" max="9218" width="19" style="29" customWidth="1"/>
    <col min="9219" max="9219" width="33.5703125" style="29" customWidth="1"/>
    <col min="9220" max="9220" width="4.140625" style="29" customWidth="1"/>
    <col min="9221" max="9221" width="20.140625" style="29" customWidth="1"/>
    <col min="9222" max="9222" width="17.140625" style="29" customWidth="1"/>
    <col min="9223" max="9223" width="16" style="29" customWidth="1"/>
    <col min="9224" max="9224" width="21.5703125" style="29" customWidth="1"/>
    <col min="9225" max="9226" width="9.140625" style="29"/>
    <col min="9227" max="9227" width="14.85546875" style="29" customWidth="1"/>
    <col min="9228" max="9228" width="20.140625" style="29" customWidth="1"/>
    <col min="9229" max="9471" width="9.140625" style="29"/>
    <col min="9472" max="9472" width="41.85546875" style="29" customWidth="1"/>
    <col min="9473" max="9474" width="19" style="29" customWidth="1"/>
    <col min="9475" max="9475" width="33.5703125" style="29" customWidth="1"/>
    <col min="9476" max="9476" width="4.140625" style="29" customWidth="1"/>
    <col min="9477" max="9477" width="20.140625" style="29" customWidth="1"/>
    <col min="9478" max="9478" width="17.140625" style="29" customWidth="1"/>
    <col min="9479" max="9479" width="16" style="29" customWidth="1"/>
    <col min="9480" max="9480" width="21.5703125" style="29" customWidth="1"/>
    <col min="9481" max="9482" width="9.140625" style="29"/>
    <col min="9483" max="9483" width="14.85546875" style="29" customWidth="1"/>
    <col min="9484" max="9484" width="20.140625" style="29" customWidth="1"/>
    <col min="9485" max="9727" width="9.140625" style="29"/>
    <col min="9728" max="9728" width="41.85546875" style="29" customWidth="1"/>
    <col min="9729" max="9730" width="19" style="29" customWidth="1"/>
    <col min="9731" max="9731" width="33.5703125" style="29" customWidth="1"/>
    <col min="9732" max="9732" width="4.140625" style="29" customWidth="1"/>
    <col min="9733" max="9733" width="20.140625" style="29" customWidth="1"/>
    <col min="9734" max="9734" width="17.140625" style="29" customWidth="1"/>
    <col min="9735" max="9735" width="16" style="29" customWidth="1"/>
    <col min="9736" max="9736" width="21.5703125" style="29" customWidth="1"/>
    <col min="9737" max="9738" width="9.140625" style="29"/>
    <col min="9739" max="9739" width="14.85546875" style="29" customWidth="1"/>
    <col min="9740" max="9740" width="20.140625" style="29" customWidth="1"/>
    <col min="9741" max="9983" width="9.140625" style="29"/>
    <col min="9984" max="9984" width="41.85546875" style="29" customWidth="1"/>
    <col min="9985" max="9986" width="19" style="29" customWidth="1"/>
    <col min="9987" max="9987" width="33.5703125" style="29" customWidth="1"/>
    <col min="9988" max="9988" width="4.140625" style="29" customWidth="1"/>
    <col min="9989" max="9989" width="20.140625" style="29" customWidth="1"/>
    <col min="9990" max="9990" width="17.140625" style="29" customWidth="1"/>
    <col min="9991" max="9991" width="16" style="29" customWidth="1"/>
    <col min="9992" max="9992" width="21.5703125" style="29" customWidth="1"/>
    <col min="9993" max="9994" width="9.140625" style="29"/>
    <col min="9995" max="9995" width="14.85546875" style="29" customWidth="1"/>
    <col min="9996" max="9996" width="20.140625" style="29" customWidth="1"/>
    <col min="9997" max="10239" width="9.140625" style="29"/>
    <col min="10240" max="10240" width="41.85546875" style="29" customWidth="1"/>
    <col min="10241" max="10242" width="19" style="29" customWidth="1"/>
    <col min="10243" max="10243" width="33.5703125" style="29" customWidth="1"/>
    <col min="10244" max="10244" width="4.140625" style="29" customWidth="1"/>
    <col min="10245" max="10245" width="20.140625" style="29" customWidth="1"/>
    <col min="10246" max="10246" width="17.140625" style="29" customWidth="1"/>
    <col min="10247" max="10247" width="16" style="29" customWidth="1"/>
    <col min="10248" max="10248" width="21.5703125" style="29" customWidth="1"/>
    <col min="10249" max="10250" width="9.140625" style="29"/>
    <col min="10251" max="10251" width="14.85546875" style="29" customWidth="1"/>
    <col min="10252" max="10252" width="20.140625" style="29" customWidth="1"/>
    <col min="10253" max="10495" width="9.140625" style="29"/>
    <col min="10496" max="10496" width="41.85546875" style="29" customWidth="1"/>
    <col min="10497" max="10498" width="19" style="29" customWidth="1"/>
    <col min="10499" max="10499" width="33.5703125" style="29" customWidth="1"/>
    <col min="10500" max="10500" width="4.140625" style="29" customWidth="1"/>
    <col min="10501" max="10501" width="20.140625" style="29" customWidth="1"/>
    <col min="10502" max="10502" width="17.140625" style="29" customWidth="1"/>
    <col min="10503" max="10503" width="16" style="29" customWidth="1"/>
    <col min="10504" max="10504" width="21.5703125" style="29" customWidth="1"/>
    <col min="10505" max="10506" width="9.140625" style="29"/>
    <col min="10507" max="10507" width="14.85546875" style="29" customWidth="1"/>
    <col min="10508" max="10508" width="20.140625" style="29" customWidth="1"/>
    <col min="10509" max="10751" width="9.140625" style="29"/>
    <col min="10752" max="10752" width="41.85546875" style="29" customWidth="1"/>
    <col min="10753" max="10754" width="19" style="29" customWidth="1"/>
    <col min="10755" max="10755" width="33.5703125" style="29" customWidth="1"/>
    <col min="10756" max="10756" width="4.140625" style="29" customWidth="1"/>
    <col min="10757" max="10757" width="20.140625" style="29" customWidth="1"/>
    <col min="10758" max="10758" width="17.140625" style="29" customWidth="1"/>
    <col min="10759" max="10759" width="16" style="29" customWidth="1"/>
    <col min="10760" max="10760" width="21.5703125" style="29" customWidth="1"/>
    <col min="10761" max="10762" width="9.140625" style="29"/>
    <col min="10763" max="10763" width="14.85546875" style="29" customWidth="1"/>
    <col min="10764" max="10764" width="20.140625" style="29" customWidth="1"/>
    <col min="10765" max="11007" width="9.140625" style="29"/>
    <col min="11008" max="11008" width="41.85546875" style="29" customWidth="1"/>
    <col min="11009" max="11010" width="19" style="29" customWidth="1"/>
    <col min="11011" max="11011" width="33.5703125" style="29" customWidth="1"/>
    <col min="11012" max="11012" width="4.140625" style="29" customWidth="1"/>
    <col min="11013" max="11013" width="20.140625" style="29" customWidth="1"/>
    <col min="11014" max="11014" width="17.140625" style="29" customWidth="1"/>
    <col min="11015" max="11015" width="16" style="29" customWidth="1"/>
    <col min="11016" max="11016" width="21.5703125" style="29" customWidth="1"/>
    <col min="11017" max="11018" width="9.140625" style="29"/>
    <col min="11019" max="11019" width="14.85546875" style="29" customWidth="1"/>
    <col min="11020" max="11020" width="20.140625" style="29" customWidth="1"/>
    <col min="11021" max="11263" width="9.140625" style="29"/>
    <col min="11264" max="11264" width="41.85546875" style="29" customWidth="1"/>
    <col min="11265" max="11266" width="19" style="29" customWidth="1"/>
    <col min="11267" max="11267" width="33.5703125" style="29" customWidth="1"/>
    <col min="11268" max="11268" width="4.140625" style="29" customWidth="1"/>
    <col min="11269" max="11269" width="20.140625" style="29" customWidth="1"/>
    <col min="11270" max="11270" width="17.140625" style="29" customWidth="1"/>
    <col min="11271" max="11271" width="16" style="29" customWidth="1"/>
    <col min="11272" max="11272" width="21.5703125" style="29" customWidth="1"/>
    <col min="11273" max="11274" width="9.140625" style="29"/>
    <col min="11275" max="11275" width="14.85546875" style="29" customWidth="1"/>
    <col min="11276" max="11276" width="20.140625" style="29" customWidth="1"/>
    <col min="11277" max="11519" width="9.140625" style="29"/>
    <col min="11520" max="11520" width="41.85546875" style="29" customWidth="1"/>
    <col min="11521" max="11522" width="19" style="29" customWidth="1"/>
    <col min="11523" max="11523" width="33.5703125" style="29" customWidth="1"/>
    <col min="11524" max="11524" width="4.140625" style="29" customWidth="1"/>
    <col min="11525" max="11525" width="20.140625" style="29" customWidth="1"/>
    <col min="11526" max="11526" width="17.140625" style="29" customWidth="1"/>
    <col min="11527" max="11527" width="16" style="29" customWidth="1"/>
    <col min="11528" max="11528" width="21.5703125" style="29" customWidth="1"/>
    <col min="11529" max="11530" width="9.140625" style="29"/>
    <col min="11531" max="11531" width="14.85546875" style="29" customWidth="1"/>
    <col min="11532" max="11532" width="20.140625" style="29" customWidth="1"/>
    <col min="11533" max="11775" width="9.140625" style="29"/>
    <col min="11776" max="11776" width="41.85546875" style="29" customWidth="1"/>
    <col min="11777" max="11778" width="19" style="29" customWidth="1"/>
    <col min="11779" max="11779" width="33.5703125" style="29" customWidth="1"/>
    <col min="11780" max="11780" width="4.140625" style="29" customWidth="1"/>
    <col min="11781" max="11781" width="20.140625" style="29" customWidth="1"/>
    <col min="11782" max="11782" width="17.140625" style="29" customWidth="1"/>
    <col min="11783" max="11783" width="16" style="29" customWidth="1"/>
    <col min="11784" max="11784" width="21.5703125" style="29" customWidth="1"/>
    <col min="11785" max="11786" width="9.140625" style="29"/>
    <col min="11787" max="11787" width="14.85546875" style="29" customWidth="1"/>
    <col min="11788" max="11788" width="20.140625" style="29" customWidth="1"/>
    <col min="11789" max="12031" width="9.140625" style="29"/>
    <col min="12032" max="12032" width="41.85546875" style="29" customWidth="1"/>
    <col min="12033" max="12034" width="19" style="29" customWidth="1"/>
    <col min="12035" max="12035" width="33.5703125" style="29" customWidth="1"/>
    <col min="12036" max="12036" width="4.140625" style="29" customWidth="1"/>
    <col min="12037" max="12037" width="20.140625" style="29" customWidth="1"/>
    <col min="12038" max="12038" width="17.140625" style="29" customWidth="1"/>
    <col min="12039" max="12039" width="16" style="29" customWidth="1"/>
    <col min="12040" max="12040" width="21.5703125" style="29" customWidth="1"/>
    <col min="12041" max="12042" width="9.140625" style="29"/>
    <col min="12043" max="12043" width="14.85546875" style="29" customWidth="1"/>
    <col min="12044" max="12044" width="20.140625" style="29" customWidth="1"/>
    <col min="12045" max="12287" width="9.140625" style="29"/>
    <col min="12288" max="12288" width="41.85546875" style="29" customWidth="1"/>
    <col min="12289" max="12290" width="19" style="29" customWidth="1"/>
    <col min="12291" max="12291" width="33.5703125" style="29" customWidth="1"/>
    <col min="12292" max="12292" width="4.140625" style="29" customWidth="1"/>
    <col min="12293" max="12293" width="20.140625" style="29" customWidth="1"/>
    <col min="12294" max="12294" width="17.140625" style="29" customWidth="1"/>
    <col min="12295" max="12295" width="16" style="29" customWidth="1"/>
    <col min="12296" max="12296" width="21.5703125" style="29" customWidth="1"/>
    <col min="12297" max="12298" width="9.140625" style="29"/>
    <col min="12299" max="12299" width="14.85546875" style="29" customWidth="1"/>
    <col min="12300" max="12300" width="20.140625" style="29" customWidth="1"/>
    <col min="12301" max="12543" width="9.140625" style="29"/>
    <col min="12544" max="12544" width="41.85546875" style="29" customWidth="1"/>
    <col min="12545" max="12546" width="19" style="29" customWidth="1"/>
    <col min="12547" max="12547" width="33.5703125" style="29" customWidth="1"/>
    <col min="12548" max="12548" width="4.140625" style="29" customWidth="1"/>
    <col min="12549" max="12549" width="20.140625" style="29" customWidth="1"/>
    <col min="12550" max="12550" width="17.140625" style="29" customWidth="1"/>
    <col min="12551" max="12551" width="16" style="29" customWidth="1"/>
    <col min="12552" max="12552" width="21.5703125" style="29" customWidth="1"/>
    <col min="12553" max="12554" width="9.140625" style="29"/>
    <col min="12555" max="12555" width="14.85546875" style="29" customWidth="1"/>
    <col min="12556" max="12556" width="20.140625" style="29" customWidth="1"/>
    <col min="12557" max="12799" width="9.140625" style="29"/>
    <col min="12800" max="12800" width="41.85546875" style="29" customWidth="1"/>
    <col min="12801" max="12802" width="19" style="29" customWidth="1"/>
    <col min="12803" max="12803" width="33.5703125" style="29" customWidth="1"/>
    <col min="12804" max="12804" width="4.140625" style="29" customWidth="1"/>
    <col min="12805" max="12805" width="20.140625" style="29" customWidth="1"/>
    <col min="12806" max="12806" width="17.140625" style="29" customWidth="1"/>
    <col min="12807" max="12807" width="16" style="29" customWidth="1"/>
    <col min="12808" max="12808" width="21.5703125" style="29" customWidth="1"/>
    <col min="12809" max="12810" width="9.140625" style="29"/>
    <col min="12811" max="12811" width="14.85546875" style="29" customWidth="1"/>
    <col min="12812" max="12812" width="20.140625" style="29" customWidth="1"/>
    <col min="12813" max="13055" width="9.140625" style="29"/>
    <col min="13056" max="13056" width="41.85546875" style="29" customWidth="1"/>
    <col min="13057" max="13058" width="19" style="29" customWidth="1"/>
    <col min="13059" max="13059" width="33.5703125" style="29" customWidth="1"/>
    <col min="13060" max="13060" width="4.140625" style="29" customWidth="1"/>
    <col min="13061" max="13061" width="20.140625" style="29" customWidth="1"/>
    <col min="13062" max="13062" width="17.140625" style="29" customWidth="1"/>
    <col min="13063" max="13063" width="16" style="29" customWidth="1"/>
    <col min="13064" max="13064" width="21.5703125" style="29" customWidth="1"/>
    <col min="13065" max="13066" width="9.140625" style="29"/>
    <col min="13067" max="13067" width="14.85546875" style="29" customWidth="1"/>
    <col min="13068" max="13068" width="20.140625" style="29" customWidth="1"/>
    <col min="13069" max="13311" width="9.140625" style="29"/>
    <col min="13312" max="13312" width="41.85546875" style="29" customWidth="1"/>
    <col min="13313" max="13314" width="19" style="29" customWidth="1"/>
    <col min="13315" max="13315" width="33.5703125" style="29" customWidth="1"/>
    <col min="13316" max="13316" width="4.140625" style="29" customWidth="1"/>
    <col min="13317" max="13317" width="20.140625" style="29" customWidth="1"/>
    <col min="13318" max="13318" width="17.140625" style="29" customWidth="1"/>
    <col min="13319" max="13319" width="16" style="29" customWidth="1"/>
    <col min="13320" max="13320" width="21.5703125" style="29" customWidth="1"/>
    <col min="13321" max="13322" width="9.140625" style="29"/>
    <col min="13323" max="13323" width="14.85546875" style="29" customWidth="1"/>
    <col min="13324" max="13324" width="20.140625" style="29" customWidth="1"/>
    <col min="13325" max="13567" width="9.140625" style="29"/>
    <col min="13568" max="13568" width="41.85546875" style="29" customWidth="1"/>
    <col min="13569" max="13570" width="19" style="29" customWidth="1"/>
    <col min="13571" max="13571" width="33.5703125" style="29" customWidth="1"/>
    <col min="13572" max="13572" width="4.140625" style="29" customWidth="1"/>
    <col min="13573" max="13573" width="20.140625" style="29" customWidth="1"/>
    <col min="13574" max="13574" width="17.140625" style="29" customWidth="1"/>
    <col min="13575" max="13575" width="16" style="29" customWidth="1"/>
    <col min="13576" max="13576" width="21.5703125" style="29" customWidth="1"/>
    <col min="13577" max="13578" width="9.140625" style="29"/>
    <col min="13579" max="13579" width="14.85546875" style="29" customWidth="1"/>
    <col min="13580" max="13580" width="20.140625" style="29" customWidth="1"/>
    <col min="13581" max="13823" width="9.140625" style="29"/>
    <col min="13824" max="13824" width="41.85546875" style="29" customWidth="1"/>
    <col min="13825" max="13826" width="19" style="29" customWidth="1"/>
    <col min="13827" max="13827" width="33.5703125" style="29" customWidth="1"/>
    <col min="13828" max="13828" width="4.140625" style="29" customWidth="1"/>
    <col min="13829" max="13829" width="20.140625" style="29" customWidth="1"/>
    <col min="13830" max="13830" width="17.140625" style="29" customWidth="1"/>
    <col min="13831" max="13831" width="16" style="29" customWidth="1"/>
    <col min="13832" max="13832" width="21.5703125" style="29" customWidth="1"/>
    <col min="13833" max="13834" width="9.140625" style="29"/>
    <col min="13835" max="13835" width="14.85546875" style="29" customWidth="1"/>
    <col min="13836" max="13836" width="20.140625" style="29" customWidth="1"/>
    <col min="13837" max="14079" width="9.140625" style="29"/>
    <col min="14080" max="14080" width="41.85546875" style="29" customWidth="1"/>
    <col min="14081" max="14082" width="19" style="29" customWidth="1"/>
    <col min="14083" max="14083" width="33.5703125" style="29" customWidth="1"/>
    <col min="14084" max="14084" width="4.140625" style="29" customWidth="1"/>
    <col min="14085" max="14085" width="20.140625" style="29" customWidth="1"/>
    <col min="14086" max="14086" width="17.140625" style="29" customWidth="1"/>
    <col min="14087" max="14087" width="16" style="29" customWidth="1"/>
    <col min="14088" max="14088" width="21.5703125" style="29" customWidth="1"/>
    <col min="14089" max="14090" width="9.140625" style="29"/>
    <col min="14091" max="14091" width="14.85546875" style="29" customWidth="1"/>
    <col min="14092" max="14092" width="20.140625" style="29" customWidth="1"/>
    <col min="14093" max="14335" width="9.140625" style="29"/>
    <col min="14336" max="14336" width="41.85546875" style="29" customWidth="1"/>
    <col min="14337" max="14338" width="19" style="29" customWidth="1"/>
    <col min="14339" max="14339" width="33.5703125" style="29" customWidth="1"/>
    <col min="14340" max="14340" width="4.140625" style="29" customWidth="1"/>
    <col min="14341" max="14341" width="20.140625" style="29" customWidth="1"/>
    <col min="14342" max="14342" width="17.140625" style="29" customWidth="1"/>
    <col min="14343" max="14343" width="16" style="29" customWidth="1"/>
    <col min="14344" max="14344" width="21.5703125" style="29" customWidth="1"/>
    <col min="14345" max="14346" width="9.140625" style="29"/>
    <col min="14347" max="14347" width="14.85546875" style="29" customWidth="1"/>
    <col min="14348" max="14348" width="20.140625" style="29" customWidth="1"/>
    <col min="14349" max="14591" width="9.140625" style="29"/>
    <col min="14592" max="14592" width="41.85546875" style="29" customWidth="1"/>
    <col min="14593" max="14594" width="19" style="29" customWidth="1"/>
    <col min="14595" max="14595" width="33.5703125" style="29" customWidth="1"/>
    <col min="14596" max="14596" width="4.140625" style="29" customWidth="1"/>
    <col min="14597" max="14597" width="20.140625" style="29" customWidth="1"/>
    <col min="14598" max="14598" width="17.140625" style="29" customWidth="1"/>
    <col min="14599" max="14599" width="16" style="29" customWidth="1"/>
    <col min="14600" max="14600" width="21.5703125" style="29" customWidth="1"/>
    <col min="14601" max="14602" width="9.140625" style="29"/>
    <col min="14603" max="14603" width="14.85546875" style="29" customWidth="1"/>
    <col min="14604" max="14604" width="20.140625" style="29" customWidth="1"/>
    <col min="14605" max="14847" width="9.140625" style="29"/>
    <col min="14848" max="14848" width="41.85546875" style="29" customWidth="1"/>
    <col min="14849" max="14850" width="19" style="29" customWidth="1"/>
    <col min="14851" max="14851" width="33.5703125" style="29" customWidth="1"/>
    <col min="14852" max="14852" width="4.140625" style="29" customWidth="1"/>
    <col min="14853" max="14853" width="20.140625" style="29" customWidth="1"/>
    <col min="14854" max="14854" width="17.140625" style="29" customWidth="1"/>
    <col min="14855" max="14855" width="16" style="29" customWidth="1"/>
    <col min="14856" max="14856" width="21.5703125" style="29" customWidth="1"/>
    <col min="14857" max="14858" width="9.140625" style="29"/>
    <col min="14859" max="14859" width="14.85546875" style="29" customWidth="1"/>
    <col min="14860" max="14860" width="20.140625" style="29" customWidth="1"/>
    <col min="14861" max="15103" width="9.140625" style="29"/>
    <col min="15104" max="15104" width="41.85546875" style="29" customWidth="1"/>
    <col min="15105" max="15106" width="19" style="29" customWidth="1"/>
    <col min="15107" max="15107" width="33.5703125" style="29" customWidth="1"/>
    <col min="15108" max="15108" width="4.140625" style="29" customWidth="1"/>
    <col min="15109" max="15109" width="20.140625" style="29" customWidth="1"/>
    <col min="15110" max="15110" width="17.140625" style="29" customWidth="1"/>
    <col min="15111" max="15111" width="16" style="29" customWidth="1"/>
    <col min="15112" max="15112" width="21.5703125" style="29" customWidth="1"/>
    <col min="15113" max="15114" width="9.140625" style="29"/>
    <col min="15115" max="15115" width="14.85546875" style="29" customWidth="1"/>
    <col min="15116" max="15116" width="20.140625" style="29" customWidth="1"/>
    <col min="15117" max="15359" width="9.140625" style="29"/>
    <col min="15360" max="15360" width="41.85546875" style="29" customWidth="1"/>
    <col min="15361" max="15362" width="19" style="29" customWidth="1"/>
    <col min="15363" max="15363" width="33.5703125" style="29" customWidth="1"/>
    <col min="15364" max="15364" width="4.140625" style="29" customWidth="1"/>
    <col min="15365" max="15365" width="20.140625" style="29" customWidth="1"/>
    <col min="15366" max="15366" width="17.140625" style="29" customWidth="1"/>
    <col min="15367" max="15367" width="16" style="29" customWidth="1"/>
    <col min="15368" max="15368" width="21.5703125" style="29" customWidth="1"/>
    <col min="15369" max="15370" width="9.140625" style="29"/>
    <col min="15371" max="15371" width="14.85546875" style="29" customWidth="1"/>
    <col min="15372" max="15372" width="20.140625" style="29" customWidth="1"/>
    <col min="15373" max="15615" width="9.140625" style="29"/>
    <col min="15616" max="15616" width="41.85546875" style="29" customWidth="1"/>
    <col min="15617" max="15618" width="19" style="29" customWidth="1"/>
    <col min="15619" max="15619" width="33.5703125" style="29" customWidth="1"/>
    <col min="15620" max="15620" width="4.140625" style="29" customWidth="1"/>
    <col min="15621" max="15621" width="20.140625" style="29" customWidth="1"/>
    <col min="15622" max="15622" width="17.140625" style="29" customWidth="1"/>
    <col min="15623" max="15623" width="16" style="29" customWidth="1"/>
    <col min="15624" max="15624" width="21.5703125" style="29" customWidth="1"/>
    <col min="15625" max="15626" width="9.140625" style="29"/>
    <col min="15627" max="15627" width="14.85546875" style="29" customWidth="1"/>
    <col min="15628" max="15628" width="20.140625" style="29" customWidth="1"/>
    <col min="15629" max="15871" width="9.140625" style="29"/>
    <col min="15872" max="15872" width="41.85546875" style="29" customWidth="1"/>
    <col min="15873" max="15874" width="19" style="29" customWidth="1"/>
    <col min="15875" max="15875" width="33.5703125" style="29" customWidth="1"/>
    <col min="15876" max="15876" width="4.140625" style="29" customWidth="1"/>
    <col min="15877" max="15877" width="20.140625" style="29" customWidth="1"/>
    <col min="15878" max="15878" width="17.140625" style="29" customWidth="1"/>
    <col min="15879" max="15879" width="16" style="29" customWidth="1"/>
    <col min="15880" max="15880" width="21.5703125" style="29" customWidth="1"/>
    <col min="15881" max="15882" width="9.140625" style="29"/>
    <col min="15883" max="15883" width="14.85546875" style="29" customWidth="1"/>
    <col min="15884" max="15884" width="20.140625" style="29" customWidth="1"/>
    <col min="15885" max="16127" width="9.140625" style="29"/>
    <col min="16128" max="16128" width="41.85546875" style="29" customWidth="1"/>
    <col min="16129" max="16130" width="19" style="29" customWidth="1"/>
    <col min="16131" max="16131" width="33.5703125" style="29" customWidth="1"/>
    <col min="16132" max="16132" width="4.140625" style="29" customWidth="1"/>
    <col min="16133" max="16133" width="20.140625" style="29" customWidth="1"/>
    <col min="16134" max="16134" width="17.140625" style="29" customWidth="1"/>
    <col min="16135" max="16135" width="16" style="29" customWidth="1"/>
    <col min="16136" max="16136" width="21.5703125" style="29" customWidth="1"/>
    <col min="16137" max="16138" width="9.140625" style="29"/>
    <col min="16139" max="16139" width="14.85546875" style="29" customWidth="1"/>
    <col min="16140" max="16140" width="20.140625" style="29" customWidth="1"/>
    <col min="16141" max="16373" width="9.140625" style="29"/>
    <col min="16374" max="16384" width="10" style="29" customWidth="1"/>
  </cols>
  <sheetData>
    <row r="1" spans="1:5" ht="22.9" customHeight="1" x14ac:dyDescent="0.3">
      <c r="A1" s="24" t="s">
        <v>0</v>
      </c>
      <c r="B1" s="3"/>
      <c r="C1" s="3"/>
    </row>
    <row r="2" spans="1:5" ht="16.5" customHeight="1" x14ac:dyDescent="0.25">
      <c r="A2" s="4"/>
      <c r="B2" s="3"/>
      <c r="C2" s="3"/>
    </row>
    <row r="3" spans="1:5" ht="22.9" customHeight="1" x14ac:dyDescent="0.25">
      <c r="A3" s="168" t="s">
        <v>36</v>
      </c>
      <c r="B3" s="168"/>
      <c r="C3" s="40"/>
    </row>
    <row r="4" spans="1:5" ht="63" customHeight="1" x14ac:dyDescent="0.25">
      <c r="A4" s="168"/>
      <c r="B4" s="168"/>
      <c r="C4" s="40"/>
    </row>
    <row r="5" spans="1:5" ht="36" customHeight="1" x14ac:dyDescent="0.25">
      <c r="A5" s="169" t="s">
        <v>46</v>
      </c>
      <c r="B5" s="169"/>
      <c r="C5" s="3"/>
    </row>
    <row r="6" spans="1:5" x14ac:dyDescent="0.25">
      <c r="A6" s="87" t="s">
        <v>1</v>
      </c>
      <c r="B6" s="88"/>
      <c r="C6" s="2"/>
    </row>
    <row r="7" spans="1:5" x14ac:dyDescent="0.25">
      <c r="A7" s="153"/>
      <c r="B7" s="154"/>
      <c r="C7" s="2"/>
    </row>
    <row r="8" spans="1:5" x14ac:dyDescent="0.25">
      <c r="A8" s="80" t="s">
        <v>106</v>
      </c>
      <c r="B8" s="86"/>
      <c r="C8" s="2"/>
    </row>
    <row r="9" spans="1:5" ht="53.25" customHeight="1" x14ac:dyDescent="0.25">
      <c r="A9" s="167" t="s">
        <v>110</v>
      </c>
      <c r="B9" s="167"/>
      <c r="C9" s="2"/>
    </row>
    <row r="10" spans="1:5" x14ac:dyDescent="0.25">
      <c r="A10" s="1"/>
      <c r="B10" s="5"/>
      <c r="C10" s="5"/>
      <c r="D10" s="30"/>
    </row>
    <row r="11" spans="1:5" x14ac:dyDescent="0.25">
      <c r="A11" s="80" t="s">
        <v>74</v>
      </c>
      <c r="B11" s="86"/>
      <c r="C11" s="7"/>
      <c r="D11" s="31"/>
      <c r="E11" s="54"/>
    </row>
    <row r="12" spans="1:5" ht="48.75" customHeight="1" x14ac:dyDescent="0.25">
      <c r="A12" s="167" t="s">
        <v>73</v>
      </c>
      <c r="B12" s="167"/>
      <c r="C12" s="7"/>
      <c r="D12" s="31"/>
      <c r="E12" s="31"/>
    </row>
    <row r="13" spans="1:5" x14ac:dyDescent="0.25">
      <c r="A13" s="1"/>
      <c r="B13" s="7"/>
      <c r="C13" s="7"/>
      <c r="D13" s="31"/>
      <c r="E13" s="31"/>
    </row>
    <row r="14" spans="1:5" x14ac:dyDescent="0.25">
      <c r="A14" s="1" t="s">
        <v>35</v>
      </c>
      <c r="B14" s="7"/>
      <c r="C14" s="7"/>
      <c r="D14" s="31"/>
      <c r="E14" s="31"/>
    </row>
    <row r="15" spans="1:5" x14ac:dyDescent="0.25">
      <c r="A15" s="52" t="s">
        <v>45</v>
      </c>
      <c r="B15" s="8" t="s">
        <v>34</v>
      </c>
      <c r="C15" s="7"/>
      <c r="D15" s="31"/>
      <c r="E15" s="31"/>
    </row>
    <row r="16" spans="1:5" x14ac:dyDescent="0.25">
      <c r="A16" s="53" t="s">
        <v>72</v>
      </c>
      <c r="B16" s="6"/>
      <c r="C16" s="7"/>
      <c r="D16" s="31"/>
      <c r="E16" s="31"/>
    </row>
    <row r="17" spans="1:5" x14ac:dyDescent="0.25">
      <c r="A17" s="17" t="s">
        <v>44</v>
      </c>
      <c r="B17" s="25"/>
      <c r="C17" s="7"/>
      <c r="D17" s="31"/>
      <c r="E17" s="31"/>
    </row>
    <row r="18" spans="1:5" x14ac:dyDescent="0.25">
      <c r="A18" s="17"/>
      <c r="B18" s="25"/>
      <c r="C18" s="7"/>
      <c r="D18" s="31"/>
      <c r="E18" s="31"/>
    </row>
    <row r="19" spans="1:5" x14ac:dyDescent="0.25">
      <c r="A19" s="17"/>
      <c r="B19" s="25"/>
      <c r="C19" s="7"/>
      <c r="D19" s="31"/>
      <c r="E19" s="31"/>
    </row>
    <row r="20" spans="1:5" x14ac:dyDescent="0.25">
      <c r="A20" s="83" t="s">
        <v>14</v>
      </c>
      <c r="B20" s="84"/>
      <c r="C20" s="7"/>
      <c r="D20" s="31"/>
      <c r="E20" s="31"/>
    </row>
    <row r="21" spans="1:5" ht="22.5" customHeight="1" x14ac:dyDescent="0.25">
      <c r="A21" s="167" t="s">
        <v>111</v>
      </c>
      <c r="B21" s="167"/>
      <c r="C21" s="7"/>
      <c r="D21" s="31"/>
      <c r="E21" s="31"/>
    </row>
    <row r="22" spans="1:5" x14ac:dyDescent="0.25">
      <c r="A22" s="12"/>
      <c r="B22" s="11"/>
      <c r="C22" s="7"/>
      <c r="D22" s="31"/>
      <c r="E22" s="31"/>
    </row>
    <row r="23" spans="1:5" x14ac:dyDescent="0.25">
      <c r="A23" s="1" t="s">
        <v>35</v>
      </c>
      <c r="B23" s="11"/>
      <c r="C23" s="7"/>
      <c r="D23" s="31"/>
      <c r="E23" s="31"/>
    </row>
    <row r="24" spans="1:5" x14ac:dyDescent="0.25">
      <c r="A24" s="48" t="s">
        <v>75</v>
      </c>
      <c r="B24" s="11" t="s">
        <v>34</v>
      </c>
      <c r="C24" s="7"/>
      <c r="D24" s="31"/>
      <c r="E24" s="31"/>
    </row>
    <row r="25" spans="1:5" x14ac:dyDescent="0.25">
      <c r="A25" s="106" t="s">
        <v>75</v>
      </c>
      <c r="B25" s="11"/>
      <c r="C25" s="7"/>
      <c r="D25" s="31"/>
      <c r="E25" s="31"/>
    </row>
    <row r="26" spans="1:5" x14ac:dyDescent="0.25">
      <c r="A26" s="106" t="s">
        <v>107</v>
      </c>
      <c r="B26" s="11"/>
      <c r="C26" s="7"/>
      <c r="D26" s="31"/>
      <c r="E26" s="31"/>
    </row>
    <row r="27" spans="1:5" x14ac:dyDescent="0.25">
      <c r="A27" s="11"/>
      <c r="B27" s="11"/>
      <c r="C27" s="7"/>
      <c r="D27" s="31"/>
      <c r="E27" s="31"/>
    </row>
    <row r="28" spans="1:5" x14ac:dyDescent="0.25">
      <c r="A28" s="1"/>
      <c r="B28" s="7"/>
      <c r="C28" s="7"/>
      <c r="D28" s="31"/>
      <c r="E28" s="31"/>
    </row>
    <row r="29" spans="1:5" s="35" customFormat="1" x14ac:dyDescent="0.25">
      <c r="A29" s="82" t="s">
        <v>3</v>
      </c>
      <c r="B29" s="85"/>
      <c r="C29" s="13"/>
      <c r="D29" s="34"/>
      <c r="E29" s="31"/>
    </row>
    <row r="30" spans="1:5" s="38" customFormat="1" ht="21.75" customHeight="1" x14ac:dyDescent="0.25">
      <c r="A30" s="167" t="s">
        <v>37</v>
      </c>
      <c r="B30" s="167"/>
      <c r="C30" s="41"/>
      <c r="D30" s="36"/>
      <c r="E30" s="37"/>
    </row>
    <row r="31" spans="1:5" s="35" customFormat="1" x14ac:dyDescent="0.25">
      <c r="A31" s="12"/>
      <c r="B31" s="11"/>
      <c r="C31" s="11"/>
      <c r="E31" s="33"/>
    </row>
    <row r="32" spans="1:5" s="35" customFormat="1" x14ac:dyDescent="0.25">
      <c r="A32" s="1" t="s">
        <v>35</v>
      </c>
      <c r="B32" s="11"/>
      <c r="C32" s="11"/>
      <c r="E32" s="33"/>
    </row>
    <row r="33" spans="1:5" s="35" customFormat="1" x14ac:dyDescent="0.25">
      <c r="A33" s="14" t="s">
        <v>76</v>
      </c>
      <c r="B33" s="11"/>
      <c r="C33" s="11"/>
      <c r="E33" s="33"/>
    </row>
    <row r="34" spans="1:5" s="35" customFormat="1" x14ac:dyDescent="0.25">
      <c r="A34" s="14" t="s">
        <v>59</v>
      </c>
      <c r="B34" s="11"/>
      <c r="C34" s="11"/>
      <c r="E34" s="33"/>
    </row>
    <row r="35" spans="1:5" s="35" customFormat="1" x14ac:dyDescent="0.25">
      <c r="A35" s="15" t="s">
        <v>77</v>
      </c>
      <c r="B35" s="11"/>
      <c r="C35" s="11"/>
      <c r="E35" s="33"/>
    </row>
    <row r="36" spans="1:5" s="35" customFormat="1" x14ac:dyDescent="0.25">
      <c r="A36" s="14" t="s">
        <v>3</v>
      </c>
      <c r="B36" s="11"/>
      <c r="C36" s="11"/>
      <c r="E36" s="33"/>
    </row>
    <row r="37" spans="1:5" s="35" customFormat="1" x14ac:dyDescent="0.25">
      <c r="A37" s="16"/>
      <c r="B37" s="11"/>
      <c r="C37" s="11"/>
      <c r="E37" s="33"/>
    </row>
    <row r="38" spans="1:5" s="35" customFormat="1" x14ac:dyDescent="0.25">
      <c r="A38" s="12"/>
      <c r="B38" s="11"/>
      <c r="C38" s="11"/>
      <c r="E38" s="33"/>
    </row>
    <row r="39" spans="1:5" s="35" customFormat="1" x14ac:dyDescent="0.25">
      <c r="A39" s="82" t="s">
        <v>9</v>
      </c>
      <c r="B39" s="84"/>
      <c r="C39" s="11"/>
      <c r="E39" s="33"/>
    </row>
    <row r="40" spans="1:5" s="35" customFormat="1" ht="37.5" customHeight="1" x14ac:dyDescent="0.25">
      <c r="A40" s="167" t="s">
        <v>41</v>
      </c>
      <c r="B40" s="167"/>
      <c r="C40" s="41"/>
      <c r="E40" s="33"/>
    </row>
    <row r="41" spans="1:5" s="35" customFormat="1" x14ac:dyDescent="0.25">
      <c r="A41" s="12"/>
      <c r="B41" s="11"/>
      <c r="C41" s="11"/>
      <c r="E41" s="33"/>
    </row>
    <row r="42" spans="1:5" s="35" customFormat="1" x14ac:dyDescent="0.25">
      <c r="A42" s="1" t="s">
        <v>35</v>
      </c>
      <c r="B42" s="11"/>
      <c r="C42" s="11"/>
      <c r="E42" s="33"/>
    </row>
    <row r="43" spans="1:5" s="35" customFormat="1" x14ac:dyDescent="0.25">
      <c r="A43" s="46" t="s">
        <v>108</v>
      </c>
      <c r="B43" s="11"/>
      <c r="C43" s="11"/>
      <c r="E43" s="33"/>
    </row>
    <row r="44" spans="1:5" s="35" customFormat="1" x14ac:dyDescent="0.25">
      <c r="A44" s="45" t="s">
        <v>10</v>
      </c>
      <c r="B44" s="11"/>
      <c r="C44" s="11"/>
      <c r="E44" s="33"/>
    </row>
    <row r="45" spans="1:5" s="35" customFormat="1" x14ac:dyDescent="0.25">
      <c r="A45" s="46" t="s">
        <v>78</v>
      </c>
      <c r="B45" s="11"/>
      <c r="C45" s="11"/>
      <c r="E45" s="33"/>
    </row>
    <row r="46" spans="1:5" s="35" customFormat="1" x14ac:dyDescent="0.25">
      <c r="A46" s="45" t="s">
        <v>11</v>
      </c>
      <c r="B46" s="11"/>
      <c r="C46" s="11"/>
      <c r="E46" s="33"/>
    </row>
    <row r="47" spans="1:5" s="35" customFormat="1" x14ac:dyDescent="0.25">
      <c r="A47" s="45" t="s">
        <v>12</v>
      </c>
      <c r="B47" s="11"/>
      <c r="C47" s="11"/>
      <c r="E47" s="33"/>
    </row>
    <row r="48" spans="1:5" s="35" customFormat="1" x14ac:dyDescent="0.25">
      <c r="A48" s="107" t="s">
        <v>13</v>
      </c>
      <c r="B48" s="11"/>
      <c r="C48" s="11"/>
      <c r="E48" s="33"/>
    </row>
    <row r="49" spans="1:8" s="35" customFormat="1" x14ac:dyDescent="0.25">
      <c r="A49" s="47" t="s">
        <v>79</v>
      </c>
      <c r="B49" s="11"/>
      <c r="C49" s="11"/>
      <c r="E49" s="33"/>
    </row>
    <row r="50" spans="1:8" s="35" customFormat="1" x14ac:dyDescent="0.25">
      <c r="A50" s="14" t="s">
        <v>9</v>
      </c>
      <c r="B50" s="11"/>
      <c r="C50" s="11"/>
      <c r="E50" s="33"/>
    </row>
    <row r="51" spans="1:8" x14ac:dyDescent="0.25">
      <c r="A51" s="21"/>
      <c r="B51" s="1"/>
      <c r="C51" s="1"/>
      <c r="G51" s="32"/>
      <c r="H51" s="32"/>
    </row>
    <row r="52" spans="1:8" x14ac:dyDescent="0.25">
      <c r="A52" s="19"/>
      <c r="B52" s="1"/>
      <c r="C52" s="1"/>
      <c r="G52" s="32"/>
      <c r="H52" s="32"/>
    </row>
    <row r="53" spans="1:8" x14ac:dyDescent="0.25">
      <c r="A53" s="82" t="s">
        <v>7</v>
      </c>
      <c r="B53" s="42"/>
      <c r="C53" s="1"/>
      <c r="G53" s="32"/>
      <c r="H53" s="32"/>
    </row>
    <row r="54" spans="1:8" ht="49.5" customHeight="1" x14ac:dyDescent="0.25">
      <c r="A54" s="167" t="s">
        <v>43</v>
      </c>
      <c r="B54" s="167"/>
      <c r="C54" s="1"/>
      <c r="G54" s="32"/>
      <c r="H54" s="32"/>
    </row>
    <row r="55" spans="1:8" x14ac:dyDescent="0.25">
      <c r="A55" s="43"/>
      <c r="B55" s="44"/>
      <c r="C55" s="1"/>
      <c r="G55" s="32"/>
      <c r="H55" s="32"/>
    </row>
    <row r="56" spans="1:8" x14ac:dyDescent="0.25">
      <c r="A56" s="1" t="s">
        <v>35</v>
      </c>
      <c r="B56" s="11"/>
      <c r="C56" s="1"/>
      <c r="G56" s="32"/>
      <c r="H56" s="32"/>
    </row>
    <row r="57" spans="1:8" x14ac:dyDescent="0.25">
      <c r="A57" s="14" t="s">
        <v>5</v>
      </c>
      <c r="B57" s="11"/>
      <c r="C57" s="1"/>
      <c r="G57" s="32"/>
      <c r="H57" s="32"/>
    </row>
    <row r="58" spans="1:8" x14ac:dyDescent="0.25">
      <c r="A58" s="15" t="s">
        <v>80</v>
      </c>
      <c r="B58" s="11" t="s">
        <v>34</v>
      </c>
      <c r="C58" s="1"/>
      <c r="G58" s="32"/>
      <c r="H58" s="32"/>
    </row>
    <row r="59" spans="1:8" x14ac:dyDescent="0.25">
      <c r="A59" s="14" t="s">
        <v>76</v>
      </c>
      <c r="B59" s="11"/>
      <c r="C59" s="1"/>
      <c r="G59" s="32"/>
      <c r="H59" s="32"/>
    </row>
    <row r="60" spans="1:8" x14ac:dyDescent="0.25">
      <c r="A60" s="14"/>
      <c r="B60" s="11"/>
      <c r="C60" s="1"/>
      <c r="G60" s="32"/>
      <c r="H60" s="32"/>
    </row>
    <row r="61" spans="1:8" x14ac:dyDescent="0.25">
      <c r="A61" s="14"/>
      <c r="B61" s="11"/>
      <c r="C61" s="1"/>
      <c r="G61" s="32"/>
      <c r="H61" s="32"/>
    </row>
    <row r="62" spans="1:8" x14ac:dyDescent="0.25">
      <c r="A62" s="81" t="s">
        <v>17</v>
      </c>
      <c r="B62" s="49"/>
      <c r="C62" s="11"/>
      <c r="G62" s="32"/>
      <c r="H62" s="32"/>
    </row>
    <row r="63" spans="1:8" ht="35.25" customHeight="1" x14ac:dyDescent="0.25">
      <c r="A63" s="167" t="s">
        <v>38</v>
      </c>
      <c r="B63" s="167"/>
      <c r="C63" s="6"/>
      <c r="G63" s="32"/>
      <c r="H63" s="32"/>
    </row>
    <row r="64" spans="1:8" x14ac:dyDescent="0.25">
      <c r="A64" s="4"/>
      <c r="B64" s="6"/>
      <c r="C64" s="6"/>
      <c r="G64" s="32"/>
      <c r="H64" s="32"/>
    </row>
    <row r="65" spans="1:8" x14ac:dyDescent="0.25">
      <c r="A65" s="1" t="s">
        <v>35</v>
      </c>
      <c r="B65" s="11"/>
      <c r="C65" s="11"/>
      <c r="G65" s="32"/>
      <c r="H65" s="32"/>
    </row>
    <row r="66" spans="1:8" x14ac:dyDescent="0.25">
      <c r="A66" s="15" t="s">
        <v>5</v>
      </c>
      <c r="B66" s="11" t="s">
        <v>34</v>
      </c>
      <c r="C66" s="1"/>
      <c r="G66" s="32"/>
      <c r="H66" s="32"/>
    </row>
    <row r="67" spans="1:8" x14ac:dyDescent="0.25">
      <c r="A67" s="14" t="s">
        <v>76</v>
      </c>
      <c r="B67" s="1"/>
      <c r="C67" s="1"/>
      <c r="G67" s="32"/>
      <c r="H67" s="32"/>
    </row>
    <row r="68" spans="1:8" x14ac:dyDescent="0.25">
      <c r="A68" s="14"/>
      <c r="B68" s="1"/>
      <c r="C68" s="1"/>
      <c r="G68" s="32"/>
      <c r="H68" s="32"/>
    </row>
    <row r="69" spans="1:8" x14ac:dyDescent="0.25">
      <c r="A69" s="4"/>
      <c r="B69" s="1"/>
      <c r="C69" s="1"/>
      <c r="G69" s="32"/>
      <c r="H69" s="32"/>
    </row>
    <row r="70" spans="1:8" x14ac:dyDescent="0.25">
      <c r="A70" s="4" t="s">
        <v>84</v>
      </c>
      <c r="B70" s="1"/>
      <c r="C70" s="1"/>
      <c r="G70" s="32"/>
      <c r="H70" s="32"/>
    </row>
    <row r="71" spans="1:8" s="33" customFormat="1" ht="34.5" customHeight="1" x14ac:dyDescent="0.25">
      <c r="A71" s="111" t="s">
        <v>116</v>
      </c>
      <c r="B71" s="111"/>
      <c r="C71" s="25"/>
    </row>
    <row r="72" spans="1:8" ht="35.25" customHeight="1" x14ac:dyDescent="0.25">
      <c r="A72" s="167" t="s">
        <v>83</v>
      </c>
      <c r="B72" s="167"/>
      <c r="C72" s="1"/>
      <c r="G72" s="32"/>
      <c r="H72" s="32"/>
    </row>
    <row r="73" spans="1:8" x14ac:dyDescent="0.25">
      <c r="A73" s="19"/>
      <c r="B73" s="1"/>
      <c r="C73" s="1"/>
      <c r="G73" s="32"/>
      <c r="H73" s="32"/>
    </row>
    <row r="74" spans="1:8" x14ac:dyDescent="0.25">
      <c r="A74" s="1" t="s">
        <v>35</v>
      </c>
      <c r="B74" s="1"/>
      <c r="C74" s="1"/>
      <c r="G74" s="32"/>
      <c r="H74" s="32"/>
    </row>
    <row r="75" spans="1:8" x14ac:dyDescent="0.25">
      <c r="A75" s="89" t="s">
        <v>17</v>
      </c>
      <c r="B75" s="1"/>
      <c r="C75" s="1"/>
      <c r="G75" s="32"/>
      <c r="H75" s="32"/>
    </row>
    <row r="76" spans="1:8" x14ac:dyDescent="0.25">
      <c r="A76" s="109" t="s">
        <v>117</v>
      </c>
      <c r="B76" s="1"/>
      <c r="C76" s="1"/>
      <c r="G76" s="32"/>
      <c r="H76" s="32"/>
    </row>
    <row r="77" spans="1:8" x14ac:dyDescent="0.25">
      <c r="A77" s="109" t="s">
        <v>118</v>
      </c>
      <c r="B77" s="1"/>
      <c r="C77" s="1"/>
      <c r="G77" s="32"/>
      <c r="H77" s="32"/>
    </row>
    <row r="78" spans="1:8" x14ac:dyDescent="0.25">
      <c r="A78" s="109" t="s">
        <v>47</v>
      </c>
      <c r="B78" s="1"/>
      <c r="C78" s="1"/>
      <c r="G78" s="32"/>
      <c r="H78" s="32"/>
    </row>
    <row r="79" spans="1:8" x14ac:dyDescent="0.25">
      <c r="A79" s="110" t="s">
        <v>48</v>
      </c>
      <c r="B79" s="1"/>
      <c r="C79" s="1"/>
      <c r="G79" s="32"/>
      <c r="H79" s="32"/>
    </row>
    <row r="80" spans="1:8" x14ac:dyDescent="0.25">
      <c r="A80" s="89" t="s">
        <v>84</v>
      </c>
      <c r="B80" s="1"/>
      <c r="C80" s="1"/>
      <c r="G80" s="32"/>
      <c r="H80" s="32"/>
    </row>
    <row r="81" spans="1:8" x14ac:dyDescent="0.25">
      <c r="A81" s="19"/>
      <c r="B81" s="1"/>
      <c r="C81" s="1"/>
      <c r="G81" s="32"/>
      <c r="H81" s="32"/>
    </row>
    <row r="82" spans="1:8" x14ac:dyDescent="0.25">
      <c r="A82" s="19"/>
      <c r="B82" s="1"/>
      <c r="C82" s="1"/>
      <c r="G82" s="32"/>
      <c r="H82" s="32"/>
    </row>
    <row r="83" spans="1:8" x14ac:dyDescent="0.25">
      <c r="A83" s="81" t="s">
        <v>19</v>
      </c>
      <c r="B83" s="49"/>
      <c r="C83" s="11"/>
      <c r="G83" s="32"/>
      <c r="H83" s="32"/>
    </row>
    <row r="84" spans="1:8" ht="23.25" customHeight="1" x14ac:dyDescent="0.25">
      <c r="A84" s="167" t="s">
        <v>39</v>
      </c>
      <c r="B84" s="167"/>
      <c r="C84" s="6"/>
      <c r="G84" s="32"/>
      <c r="H84" s="32"/>
    </row>
    <row r="85" spans="1:8" x14ac:dyDescent="0.25">
      <c r="A85" s="19"/>
      <c r="B85" s="1"/>
      <c r="C85" s="1"/>
      <c r="G85" s="32"/>
      <c r="H85" s="32"/>
    </row>
    <row r="86" spans="1:8" x14ac:dyDescent="0.25">
      <c r="A86" s="1" t="s">
        <v>35</v>
      </c>
      <c r="B86" s="11"/>
      <c r="C86" s="11"/>
      <c r="G86" s="32"/>
      <c r="H86" s="32"/>
    </row>
    <row r="87" spans="1:8" x14ac:dyDescent="0.25">
      <c r="A87" s="15" t="s">
        <v>80</v>
      </c>
      <c r="B87" s="2" t="s">
        <v>34</v>
      </c>
      <c r="C87" s="6"/>
      <c r="G87" s="32"/>
      <c r="H87" s="32"/>
    </row>
    <row r="88" spans="1:8" x14ac:dyDescent="0.25">
      <c r="A88" s="14" t="s">
        <v>76</v>
      </c>
      <c r="B88" s="2"/>
      <c r="C88" s="1"/>
      <c r="G88" s="32"/>
      <c r="H88" s="32"/>
    </row>
    <row r="89" spans="1:8" x14ac:dyDescent="0.25">
      <c r="A89" s="4"/>
      <c r="B89" s="2"/>
      <c r="C89" s="1"/>
      <c r="G89" s="32"/>
      <c r="H89" s="32"/>
    </row>
    <row r="90" spans="1:8" x14ac:dyDescent="0.25">
      <c r="A90" s="22"/>
      <c r="B90" s="2"/>
      <c r="C90" s="1"/>
      <c r="G90" s="32"/>
      <c r="H90" s="32"/>
    </row>
    <row r="91" spans="1:8" x14ac:dyDescent="0.25">
      <c r="A91" s="112" t="s">
        <v>85</v>
      </c>
      <c r="B91" s="113"/>
      <c r="C91" s="1"/>
      <c r="G91" s="32"/>
      <c r="H91" s="32"/>
    </row>
    <row r="92" spans="1:8" ht="35.25" customHeight="1" x14ac:dyDescent="0.25">
      <c r="A92" s="114" t="s">
        <v>86</v>
      </c>
      <c r="B92" s="113"/>
      <c r="C92" s="1"/>
      <c r="G92" s="32"/>
      <c r="H92" s="32"/>
    </row>
    <row r="93" spans="1:8" x14ac:dyDescent="0.25">
      <c r="A93" s="22"/>
      <c r="B93" s="2"/>
      <c r="C93" s="1"/>
      <c r="G93" s="32"/>
      <c r="H93" s="32"/>
    </row>
    <row r="94" spans="1:8" x14ac:dyDescent="0.25">
      <c r="A94" s="1" t="s">
        <v>35</v>
      </c>
      <c r="B94" s="2"/>
      <c r="C94" s="1"/>
      <c r="G94" s="32"/>
      <c r="H94" s="32"/>
    </row>
    <row r="95" spans="1:8" x14ac:dyDescent="0.25">
      <c r="A95" s="15" t="s">
        <v>80</v>
      </c>
      <c r="B95" s="2" t="s">
        <v>34</v>
      </c>
      <c r="C95" s="1"/>
      <c r="G95" s="32"/>
      <c r="H95" s="32"/>
    </row>
    <row r="96" spans="1:8" x14ac:dyDescent="0.25">
      <c r="A96" s="14" t="s">
        <v>4</v>
      </c>
      <c r="B96" s="1"/>
      <c r="C96" s="1"/>
      <c r="G96" s="32"/>
      <c r="H96" s="32"/>
    </row>
    <row r="97" spans="1:8" x14ac:dyDescent="0.25">
      <c r="A97" s="22"/>
      <c r="B97" s="1"/>
      <c r="C97" s="1"/>
      <c r="G97" s="32"/>
      <c r="H97" s="32"/>
    </row>
    <row r="98" spans="1:8" x14ac:dyDescent="0.25">
      <c r="A98" s="22"/>
      <c r="B98" s="1"/>
      <c r="C98" s="1"/>
      <c r="G98" s="32"/>
      <c r="H98" s="32"/>
    </row>
    <row r="99" spans="1:8" x14ac:dyDescent="0.25">
      <c r="A99" s="50" t="s">
        <v>31</v>
      </c>
      <c r="B99" s="51"/>
      <c r="C99" s="6"/>
    </row>
    <row r="100" spans="1:8" x14ac:dyDescent="0.25">
      <c r="A100" s="2"/>
      <c r="B100" s="8"/>
      <c r="C100" s="8"/>
    </row>
    <row r="101" spans="1:8" x14ac:dyDescent="0.25">
      <c r="A101" s="2"/>
      <c r="B101" s="8"/>
      <c r="C101" s="8"/>
    </row>
    <row r="102" spans="1:8" x14ac:dyDescent="0.25">
      <c r="A102" s="81" t="s">
        <v>33</v>
      </c>
      <c r="B102" s="27"/>
      <c r="C102" s="8"/>
    </row>
    <row r="103" spans="1:8" ht="50.25" customHeight="1" x14ac:dyDescent="0.25">
      <c r="A103" s="167" t="s">
        <v>42</v>
      </c>
      <c r="B103" s="167"/>
      <c r="C103" s="6"/>
    </row>
    <row r="104" spans="1:8" x14ac:dyDescent="0.25">
      <c r="A104" s="2"/>
      <c r="B104" s="8"/>
      <c r="C104" s="8"/>
    </row>
    <row r="105" spans="1:8" x14ac:dyDescent="0.25">
      <c r="A105" s="15" t="s">
        <v>9</v>
      </c>
      <c r="B105" s="8"/>
      <c r="C105" s="8"/>
    </row>
    <row r="106" spans="1:8" x14ac:dyDescent="0.25">
      <c r="A106" s="23" t="s">
        <v>87</v>
      </c>
      <c r="B106" s="8"/>
      <c r="C106" s="8"/>
    </row>
    <row r="107" spans="1:8" x14ac:dyDescent="0.25">
      <c r="A107" s="4"/>
      <c r="B107" s="8"/>
      <c r="C107" s="8"/>
    </row>
    <row r="108" spans="1:8" x14ac:dyDescent="0.25">
      <c r="A108" s="2"/>
      <c r="B108" s="8"/>
      <c r="C108" s="8"/>
    </row>
    <row r="109" spans="1:8" x14ac:dyDescent="0.25">
      <c r="A109" s="81" t="s">
        <v>32</v>
      </c>
      <c r="B109" s="27"/>
      <c r="C109" s="8"/>
    </row>
    <row r="110" spans="1:8" x14ac:dyDescent="0.25">
      <c r="A110" s="167" t="s">
        <v>88</v>
      </c>
      <c r="B110" s="167"/>
      <c r="C110" s="6"/>
    </row>
    <row r="111" spans="1:8" x14ac:dyDescent="0.25">
      <c r="A111" s="1"/>
      <c r="B111" s="1"/>
      <c r="C111" s="1"/>
      <c r="E111" s="32"/>
    </row>
    <row r="112" spans="1:8" x14ac:dyDescent="0.25">
      <c r="A112" s="15" t="s">
        <v>89</v>
      </c>
      <c r="B112" s="8"/>
      <c r="C112" s="8"/>
      <c r="D112" s="31"/>
    </row>
    <row r="113" spans="1:4" x14ac:dyDescent="0.25">
      <c r="A113" s="23" t="s">
        <v>87</v>
      </c>
      <c r="B113" s="9"/>
      <c r="C113" s="9"/>
      <c r="D113" s="39"/>
    </row>
    <row r="114" spans="1:4" x14ac:dyDescent="0.25">
      <c r="A114" s="4"/>
      <c r="B114" s="6"/>
      <c r="C114" s="6"/>
      <c r="D114" s="32"/>
    </row>
  </sheetData>
  <mergeCells count="13">
    <mergeCell ref="A30:B30"/>
    <mergeCell ref="A110:B110"/>
    <mergeCell ref="A103:B103"/>
    <mergeCell ref="A12:B12"/>
    <mergeCell ref="A3:B4"/>
    <mergeCell ref="A5:B5"/>
    <mergeCell ref="A40:B40"/>
    <mergeCell ref="A63:B63"/>
    <mergeCell ref="A84:B84"/>
    <mergeCell ref="A72:B72"/>
    <mergeCell ref="A21:B21"/>
    <mergeCell ref="A54:B54"/>
    <mergeCell ref="A9:B9"/>
  </mergeCells>
  <pageMargins left="0.7" right="0.7" top="0.75" bottom="0.75" header="0.3" footer="0.3"/>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E56A-C2E1-46FD-99DD-2B5FCF967366}">
  <dimension ref="A1:O381"/>
  <sheetViews>
    <sheetView showGridLines="0" zoomScale="90" zoomScaleNormal="90" workbookViewId="0">
      <pane ySplit="5" topLeftCell="A345" activePane="bottomLeft" state="frozen"/>
      <selection pane="bottomLeft" activeCell="A369" sqref="A369"/>
    </sheetView>
  </sheetViews>
  <sheetFormatPr defaultRowHeight="15" x14ac:dyDescent="0.2"/>
  <cols>
    <col min="1" max="1" width="90.5703125" style="2" customWidth="1"/>
    <col min="2" max="4" width="17.85546875" style="2" customWidth="1"/>
    <col min="5" max="9" width="18" style="2" customWidth="1"/>
    <col min="10" max="10" width="18.5703125" style="2" customWidth="1"/>
    <col min="11" max="11" width="33.5703125" style="2" customWidth="1"/>
    <col min="12" max="12" width="4.140625" style="2" customWidth="1"/>
    <col min="13" max="13" width="20.140625" style="2" customWidth="1"/>
    <col min="14" max="14" width="20" style="2" customWidth="1"/>
    <col min="15" max="15" width="16" style="2" customWidth="1"/>
    <col min="16" max="16" width="21.5703125" style="2" customWidth="1"/>
    <col min="17" max="18" width="9.140625" style="2"/>
    <col min="19" max="19" width="14.85546875" style="2" customWidth="1"/>
    <col min="20" max="20" width="20.140625" style="2" customWidth="1"/>
    <col min="21" max="263" width="9.140625" style="2"/>
    <col min="264" max="264" width="41.85546875" style="2" customWidth="1"/>
    <col min="265" max="266" width="19" style="2" customWidth="1"/>
    <col min="267" max="267" width="33.5703125" style="2" customWidth="1"/>
    <col min="268" max="268" width="4.140625" style="2" customWidth="1"/>
    <col min="269" max="269" width="20.140625" style="2" customWidth="1"/>
    <col min="270" max="270" width="17.140625" style="2" customWidth="1"/>
    <col min="271" max="271" width="16" style="2" customWidth="1"/>
    <col min="272" max="272" width="21.5703125" style="2" customWidth="1"/>
    <col min="273" max="274" width="9.140625" style="2"/>
    <col min="275" max="275" width="14.85546875" style="2" customWidth="1"/>
    <col min="276" max="276" width="20.140625" style="2" customWidth="1"/>
    <col min="277" max="519" width="9.140625" style="2"/>
    <col min="520" max="520" width="41.85546875" style="2" customWidth="1"/>
    <col min="521" max="522" width="19" style="2" customWidth="1"/>
    <col min="523" max="523" width="33.5703125" style="2" customWidth="1"/>
    <col min="524" max="524" width="4.140625" style="2" customWidth="1"/>
    <col min="525" max="525" width="20.140625" style="2" customWidth="1"/>
    <col min="526" max="526" width="17.140625" style="2" customWidth="1"/>
    <col min="527" max="527" width="16" style="2" customWidth="1"/>
    <col min="528" max="528" width="21.5703125" style="2" customWidth="1"/>
    <col min="529" max="530" width="9.140625" style="2"/>
    <col min="531" max="531" width="14.85546875" style="2" customWidth="1"/>
    <col min="532" max="532" width="20.140625" style="2" customWidth="1"/>
    <col min="533" max="775" width="9.140625" style="2"/>
    <col min="776" max="776" width="41.85546875" style="2" customWidth="1"/>
    <col min="777" max="778" width="19" style="2" customWidth="1"/>
    <col min="779" max="779" width="33.5703125" style="2" customWidth="1"/>
    <col min="780" max="780" width="4.140625" style="2" customWidth="1"/>
    <col min="781" max="781" width="20.140625" style="2" customWidth="1"/>
    <col min="782" max="782" width="17.140625" style="2" customWidth="1"/>
    <col min="783" max="783" width="16" style="2" customWidth="1"/>
    <col min="784" max="784" width="21.5703125" style="2" customWidth="1"/>
    <col min="785" max="786" width="9.140625" style="2"/>
    <col min="787" max="787" width="14.85546875" style="2" customWidth="1"/>
    <col min="788" max="788" width="20.140625" style="2" customWidth="1"/>
    <col min="789" max="1031" width="9.140625" style="2"/>
    <col min="1032" max="1032" width="41.85546875" style="2" customWidth="1"/>
    <col min="1033" max="1034" width="19" style="2" customWidth="1"/>
    <col min="1035" max="1035" width="33.5703125" style="2" customWidth="1"/>
    <col min="1036" max="1036" width="4.140625" style="2" customWidth="1"/>
    <col min="1037" max="1037" width="20.140625" style="2" customWidth="1"/>
    <col min="1038" max="1038" width="17.140625" style="2" customWidth="1"/>
    <col min="1039" max="1039" width="16" style="2" customWidth="1"/>
    <col min="1040" max="1040" width="21.5703125" style="2" customWidth="1"/>
    <col min="1041" max="1042" width="9.140625" style="2"/>
    <col min="1043" max="1043" width="14.85546875" style="2" customWidth="1"/>
    <col min="1044" max="1044" width="20.140625" style="2" customWidth="1"/>
    <col min="1045" max="1287" width="9.140625" style="2"/>
    <col min="1288" max="1288" width="41.85546875" style="2" customWidth="1"/>
    <col min="1289" max="1290" width="19" style="2" customWidth="1"/>
    <col min="1291" max="1291" width="33.5703125" style="2" customWidth="1"/>
    <col min="1292" max="1292" width="4.140625" style="2" customWidth="1"/>
    <col min="1293" max="1293" width="20.140625" style="2" customWidth="1"/>
    <col min="1294" max="1294" width="17.140625" style="2" customWidth="1"/>
    <col min="1295" max="1295" width="16" style="2" customWidth="1"/>
    <col min="1296" max="1296" width="21.5703125" style="2" customWidth="1"/>
    <col min="1297" max="1298" width="9.140625" style="2"/>
    <col min="1299" max="1299" width="14.85546875" style="2" customWidth="1"/>
    <col min="1300" max="1300" width="20.140625" style="2" customWidth="1"/>
    <col min="1301" max="1543" width="9.140625" style="2"/>
    <col min="1544" max="1544" width="41.85546875" style="2" customWidth="1"/>
    <col min="1545" max="1546" width="19" style="2" customWidth="1"/>
    <col min="1547" max="1547" width="33.5703125" style="2" customWidth="1"/>
    <col min="1548" max="1548" width="4.140625" style="2" customWidth="1"/>
    <col min="1549" max="1549" width="20.140625" style="2" customWidth="1"/>
    <col min="1550" max="1550" width="17.140625" style="2" customWidth="1"/>
    <col min="1551" max="1551" width="16" style="2" customWidth="1"/>
    <col min="1552" max="1552" width="21.5703125" style="2" customWidth="1"/>
    <col min="1553" max="1554" width="9.140625" style="2"/>
    <col min="1555" max="1555" width="14.85546875" style="2" customWidth="1"/>
    <col min="1556" max="1556" width="20.140625" style="2" customWidth="1"/>
    <col min="1557" max="1799" width="9.140625" style="2"/>
    <col min="1800" max="1800" width="41.85546875" style="2" customWidth="1"/>
    <col min="1801" max="1802" width="19" style="2" customWidth="1"/>
    <col min="1803" max="1803" width="33.5703125" style="2" customWidth="1"/>
    <col min="1804" max="1804" width="4.140625" style="2" customWidth="1"/>
    <col min="1805" max="1805" width="20.140625" style="2" customWidth="1"/>
    <col min="1806" max="1806" width="17.140625" style="2" customWidth="1"/>
    <col min="1807" max="1807" width="16" style="2" customWidth="1"/>
    <col min="1808" max="1808" width="21.5703125" style="2" customWidth="1"/>
    <col min="1809" max="1810" width="9.140625" style="2"/>
    <col min="1811" max="1811" width="14.85546875" style="2" customWidth="1"/>
    <col min="1812" max="1812" width="20.140625" style="2" customWidth="1"/>
    <col min="1813" max="2055" width="9.140625" style="2"/>
    <col min="2056" max="2056" width="41.85546875" style="2" customWidth="1"/>
    <col min="2057" max="2058" width="19" style="2" customWidth="1"/>
    <col min="2059" max="2059" width="33.5703125" style="2" customWidth="1"/>
    <col min="2060" max="2060" width="4.140625" style="2" customWidth="1"/>
    <col min="2061" max="2061" width="20.140625" style="2" customWidth="1"/>
    <col min="2062" max="2062" width="17.140625" style="2" customWidth="1"/>
    <col min="2063" max="2063" width="16" style="2" customWidth="1"/>
    <col min="2064" max="2064" width="21.5703125" style="2" customWidth="1"/>
    <col min="2065" max="2066" width="9.140625" style="2"/>
    <col min="2067" max="2067" width="14.85546875" style="2" customWidth="1"/>
    <col min="2068" max="2068" width="20.140625" style="2" customWidth="1"/>
    <col min="2069" max="2311" width="9.140625" style="2"/>
    <col min="2312" max="2312" width="41.85546875" style="2" customWidth="1"/>
    <col min="2313" max="2314" width="19" style="2" customWidth="1"/>
    <col min="2315" max="2315" width="33.5703125" style="2" customWidth="1"/>
    <col min="2316" max="2316" width="4.140625" style="2" customWidth="1"/>
    <col min="2317" max="2317" width="20.140625" style="2" customWidth="1"/>
    <col min="2318" max="2318" width="17.140625" style="2" customWidth="1"/>
    <col min="2319" max="2319" width="16" style="2" customWidth="1"/>
    <col min="2320" max="2320" width="21.5703125" style="2" customWidth="1"/>
    <col min="2321" max="2322" width="9.140625" style="2"/>
    <col min="2323" max="2323" width="14.85546875" style="2" customWidth="1"/>
    <col min="2324" max="2324" width="20.140625" style="2" customWidth="1"/>
    <col min="2325" max="2567" width="9.140625" style="2"/>
    <col min="2568" max="2568" width="41.85546875" style="2" customWidth="1"/>
    <col min="2569" max="2570" width="19" style="2" customWidth="1"/>
    <col min="2571" max="2571" width="33.5703125" style="2" customWidth="1"/>
    <col min="2572" max="2572" width="4.140625" style="2" customWidth="1"/>
    <col min="2573" max="2573" width="20.140625" style="2" customWidth="1"/>
    <col min="2574" max="2574" width="17.140625" style="2" customWidth="1"/>
    <col min="2575" max="2575" width="16" style="2" customWidth="1"/>
    <col min="2576" max="2576" width="21.5703125" style="2" customWidth="1"/>
    <col min="2577" max="2578" width="9.140625" style="2"/>
    <col min="2579" max="2579" width="14.85546875" style="2" customWidth="1"/>
    <col min="2580" max="2580" width="20.140625" style="2" customWidth="1"/>
    <col min="2581" max="2823" width="9.140625" style="2"/>
    <col min="2824" max="2824" width="41.85546875" style="2" customWidth="1"/>
    <col min="2825" max="2826" width="19" style="2" customWidth="1"/>
    <col min="2827" max="2827" width="33.5703125" style="2" customWidth="1"/>
    <col min="2828" max="2828" width="4.140625" style="2" customWidth="1"/>
    <col min="2829" max="2829" width="20.140625" style="2" customWidth="1"/>
    <col min="2830" max="2830" width="17.140625" style="2" customWidth="1"/>
    <col min="2831" max="2831" width="16" style="2" customWidth="1"/>
    <col min="2832" max="2832" width="21.5703125" style="2" customWidth="1"/>
    <col min="2833" max="2834" width="9.140625" style="2"/>
    <col min="2835" max="2835" width="14.85546875" style="2" customWidth="1"/>
    <col min="2836" max="2836" width="20.140625" style="2" customWidth="1"/>
    <col min="2837" max="3079" width="9.140625" style="2"/>
    <col min="3080" max="3080" width="41.85546875" style="2" customWidth="1"/>
    <col min="3081" max="3082" width="19" style="2" customWidth="1"/>
    <col min="3083" max="3083" width="33.5703125" style="2" customWidth="1"/>
    <col min="3084" max="3084" width="4.140625" style="2" customWidth="1"/>
    <col min="3085" max="3085" width="20.140625" style="2" customWidth="1"/>
    <col min="3086" max="3086" width="17.140625" style="2" customWidth="1"/>
    <col min="3087" max="3087" width="16" style="2" customWidth="1"/>
    <col min="3088" max="3088" width="21.5703125" style="2" customWidth="1"/>
    <col min="3089" max="3090" width="9.140625" style="2"/>
    <col min="3091" max="3091" width="14.85546875" style="2" customWidth="1"/>
    <col min="3092" max="3092" width="20.140625" style="2" customWidth="1"/>
    <col min="3093" max="3335" width="9.140625" style="2"/>
    <col min="3336" max="3336" width="41.85546875" style="2" customWidth="1"/>
    <col min="3337" max="3338" width="19" style="2" customWidth="1"/>
    <col min="3339" max="3339" width="33.5703125" style="2" customWidth="1"/>
    <col min="3340" max="3340" width="4.140625" style="2" customWidth="1"/>
    <col min="3341" max="3341" width="20.140625" style="2" customWidth="1"/>
    <col min="3342" max="3342" width="17.140625" style="2" customWidth="1"/>
    <col min="3343" max="3343" width="16" style="2" customWidth="1"/>
    <col min="3344" max="3344" width="21.5703125" style="2" customWidth="1"/>
    <col min="3345" max="3346" width="9.140625" style="2"/>
    <col min="3347" max="3347" width="14.85546875" style="2" customWidth="1"/>
    <col min="3348" max="3348" width="20.140625" style="2" customWidth="1"/>
    <col min="3349" max="3591" width="9.140625" style="2"/>
    <col min="3592" max="3592" width="41.85546875" style="2" customWidth="1"/>
    <col min="3593" max="3594" width="19" style="2" customWidth="1"/>
    <col min="3595" max="3595" width="33.5703125" style="2" customWidth="1"/>
    <col min="3596" max="3596" width="4.140625" style="2" customWidth="1"/>
    <col min="3597" max="3597" width="20.140625" style="2" customWidth="1"/>
    <col min="3598" max="3598" width="17.140625" style="2" customWidth="1"/>
    <col min="3599" max="3599" width="16" style="2" customWidth="1"/>
    <col min="3600" max="3600" width="21.5703125" style="2" customWidth="1"/>
    <col min="3601" max="3602" width="9.140625" style="2"/>
    <col min="3603" max="3603" width="14.85546875" style="2" customWidth="1"/>
    <col min="3604" max="3604" width="20.140625" style="2" customWidth="1"/>
    <col min="3605" max="3847" width="9.140625" style="2"/>
    <col min="3848" max="3848" width="41.85546875" style="2" customWidth="1"/>
    <col min="3849" max="3850" width="19" style="2" customWidth="1"/>
    <col min="3851" max="3851" width="33.5703125" style="2" customWidth="1"/>
    <col min="3852" max="3852" width="4.140625" style="2" customWidth="1"/>
    <col min="3853" max="3853" width="20.140625" style="2" customWidth="1"/>
    <col min="3854" max="3854" width="17.140625" style="2" customWidth="1"/>
    <col min="3855" max="3855" width="16" style="2" customWidth="1"/>
    <col min="3856" max="3856" width="21.5703125" style="2" customWidth="1"/>
    <col min="3857" max="3858" width="9.140625" style="2"/>
    <col min="3859" max="3859" width="14.85546875" style="2" customWidth="1"/>
    <col min="3860" max="3860" width="20.140625" style="2" customWidth="1"/>
    <col min="3861" max="4103" width="9.140625" style="2"/>
    <col min="4104" max="4104" width="41.85546875" style="2" customWidth="1"/>
    <col min="4105" max="4106" width="19" style="2" customWidth="1"/>
    <col min="4107" max="4107" width="33.5703125" style="2" customWidth="1"/>
    <col min="4108" max="4108" width="4.140625" style="2" customWidth="1"/>
    <col min="4109" max="4109" width="20.140625" style="2" customWidth="1"/>
    <col min="4110" max="4110" width="17.140625" style="2" customWidth="1"/>
    <col min="4111" max="4111" width="16" style="2" customWidth="1"/>
    <col min="4112" max="4112" width="21.5703125" style="2" customWidth="1"/>
    <col min="4113" max="4114" width="9.140625" style="2"/>
    <col min="4115" max="4115" width="14.85546875" style="2" customWidth="1"/>
    <col min="4116" max="4116" width="20.140625" style="2" customWidth="1"/>
    <col min="4117" max="4359" width="9.140625" style="2"/>
    <col min="4360" max="4360" width="41.85546875" style="2" customWidth="1"/>
    <col min="4361" max="4362" width="19" style="2" customWidth="1"/>
    <col min="4363" max="4363" width="33.5703125" style="2" customWidth="1"/>
    <col min="4364" max="4364" width="4.140625" style="2" customWidth="1"/>
    <col min="4365" max="4365" width="20.140625" style="2" customWidth="1"/>
    <col min="4366" max="4366" width="17.140625" style="2" customWidth="1"/>
    <col min="4367" max="4367" width="16" style="2" customWidth="1"/>
    <col min="4368" max="4368" width="21.5703125" style="2" customWidth="1"/>
    <col min="4369" max="4370" width="9.140625" style="2"/>
    <col min="4371" max="4371" width="14.85546875" style="2" customWidth="1"/>
    <col min="4372" max="4372" width="20.140625" style="2" customWidth="1"/>
    <col min="4373" max="4615" width="9.140625" style="2"/>
    <col min="4616" max="4616" width="41.85546875" style="2" customWidth="1"/>
    <col min="4617" max="4618" width="19" style="2" customWidth="1"/>
    <col min="4619" max="4619" width="33.5703125" style="2" customWidth="1"/>
    <col min="4620" max="4620" width="4.140625" style="2" customWidth="1"/>
    <col min="4621" max="4621" width="20.140625" style="2" customWidth="1"/>
    <col min="4622" max="4622" width="17.140625" style="2" customWidth="1"/>
    <col min="4623" max="4623" width="16" style="2" customWidth="1"/>
    <col min="4624" max="4624" width="21.5703125" style="2" customWidth="1"/>
    <col min="4625" max="4626" width="9.140625" style="2"/>
    <col min="4627" max="4627" width="14.85546875" style="2" customWidth="1"/>
    <col min="4628" max="4628" width="20.140625" style="2" customWidth="1"/>
    <col min="4629" max="4871" width="9.140625" style="2"/>
    <col min="4872" max="4872" width="41.85546875" style="2" customWidth="1"/>
    <col min="4873" max="4874" width="19" style="2" customWidth="1"/>
    <col min="4875" max="4875" width="33.5703125" style="2" customWidth="1"/>
    <col min="4876" max="4876" width="4.140625" style="2" customWidth="1"/>
    <col min="4877" max="4877" width="20.140625" style="2" customWidth="1"/>
    <col min="4878" max="4878" width="17.140625" style="2" customWidth="1"/>
    <col min="4879" max="4879" width="16" style="2" customWidth="1"/>
    <col min="4880" max="4880" width="21.5703125" style="2" customWidth="1"/>
    <col min="4881" max="4882" width="9.140625" style="2"/>
    <col min="4883" max="4883" width="14.85546875" style="2" customWidth="1"/>
    <col min="4884" max="4884" width="20.140625" style="2" customWidth="1"/>
    <col min="4885" max="5127" width="9.140625" style="2"/>
    <col min="5128" max="5128" width="41.85546875" style="2" customWidth="1"/>
    <col min="5129" max="5130" width="19" style="2" customWidth="1"/>
    <col min="5131" max="5131" width="33.5703125" style="2" customWidth="1"/>
    <col min="5132" max="5132" width="4.140625" style="2" customWidth="1"/>
    <col min="5133" max="5133" width="20.140625" style="2" customWidth="1"/>
    <col min="5134" max="5134" width="17.140625" style="2" customWidth="1"/>
    <col min="5135" max="5135" width="16" style="2" customWidth="1"/>
    <col min="5136" max="5136" width="21.5703125" style="2" customWidth="1"/>
    <col min="5137" max="5138" width="9.140625" style="2"/>
    <col min="5139" max="5139" width="14.85546875" style="2" customWidth="1"/>
    <col min="5140" max="5140" width="20.140625" style="2" customWidth="1"/>
    <col min="5141" max="5383" width="9.140625" style="2"/>
    <col min="5384" max="5384" width="41.85546875" style="2" customWidth="1"/>
    <col min="5385" max="5386" width="19" style="2" customWidth="1"/>
    <col min="5387" max="5387" width="33.5703125" style="2" customWidth="1"/>
    <col min="5388" max="5388" width="4.140625" style="2" customWidth="1"/>
    <col min="5389" max="5389" width="20.140625" style="2" customWidth="1"/>
    <col min="5390" max="5390" width="17.140625" style="2" customWidth="1"/>
    <col min="5391" max="5391" width="16" style="2" customWidth="1"/>
    <col min="5392" max="5392" width="21.5703125" style="2" customWidth="1"/>
    <col min="5393" max="5394" width="9.140625" style="2"/>
    <col min="5395" max="5395" width="14.85546875" style="2" customWidth="1"/>
    <col min="5396" max="5396" width="20.140625" style="2" customWidth="1"/>
    <col min="5397" max="5639" width="9.140625" style="2"/>
    <col min="5640" max="5640" width="41.85546875" style="2" customWidth="1"/>
    <col min="5641" max="5642" width="19" style="2" customWidth="1"/>
    <col min="5643" max="5643" width="33.5703125" style="2" customWidth="1"/>
    <col min="5644" max="5644" width="4.140625" style="2" customWidth="1"/>
    <col min="5645" max="5645" width="20.140625" style="2" customWidth="1"/>
    <col min="5646" max="5646" width="17.140625" style="2" customWidth="1"/>
    <col min="5647" max="5647" width="16" style="2" customWidth="1"/>
    <col min="5648" max="5648" width="21.5703125" style="2" customWidth="1"/>
    <col min="5649" max="5650" width="9.140625" style="2"/>
    <col min="5651" max="5651" width="14.85546875" style="2" customWidth="1"/>
    <col min="5652" max="5652" width="20.140625" style="2" customWidth="1"/>
    <col min="5653" max="5895" width="9.140625" style="2"/>
    <col min="5896" max="5896" width="41.85546875" style="2" customWidth="1"/>
    <col min="5897" max="5898" width="19" style="2" customWidth="1"/>
    <col min="5899" max="5899" width="33.5703125" style="2" customWidth="1"/>
    <col min="5900" max="5900" width="4.140625" style="2" customWidth="1"/>
    <col min="5901" max="5901" width="20.140625" style="2" customWidth="1"/>
    <col min="5902" max="5902" width="17.140625" style="2" customWidth="1"/>
    <col min="5903" max="5903" width="16" style="2" customWidth="1"/>
    <col min="5904" max="5904" width="21.5703125" style="2" customWidth="1"/>
    <col min="5905" max="5906" width="9.140625" style="2"/>
    <col min="5907" max="5907" width="14.85546875" style="2" customWidth="1"/>
    <col min="5908" max="5908" width="20.140625" style="2" customWidth="1"/>
    <col min="5909" max="6151" width="9.140625" style="2"/>
    <col min="6152" max="6152" width="41.85546875" style="2" customWidth="1"/>
    <col min="6153" max="6154" width="19" style="2" customWidth="1"/>
    <col min="6155" max="6155" width="33.5703125" style="2" customWidth="1"/>
    <col min="6156" max="6156" width="4.140625" style="2" customWidth="1"/>
    <col min="6157" max="6157" width="20.140625" style="2" customWidth="1"/>
    <col min="6158" max="6158" width="17.140625" style="2" customWidth="1"/>
    <col min="6159" max="6159" width="16" style="2" customWidth="1"/>
    <col min="6160" max="6160" width="21.5703125" style="2" customWidth="1"/>
    <col min="6161" max="6162" width="9.140625" style="2"/>
    <col min="6163" max="6163" width="14.85546875" style="2" customWidth="1"/>
    <col min="6164" max="6164" width="20.140625" style="2" customWidth="1"/>
    <col min="6165" max="6407" width="9.140625" style="2"/>
    <col min="6408" max="6408" width="41.85546875" style="2" customWidth="1"/>
    <col min="6409" max="6410" width="19" style="2" customWidth="1"/>
    <col min="6411" max="6411" width="33.5703125" style="2" customWidth="1"/>
    <col min="6412" max="6412" width="4.140625" style="2" customWidth="1"/>
    <col min="6413" max="6413" width="20.140625" style="2" customWidth="1"/>
    <col min="6414" max="6414" width="17.140625" style="2" customWidth="1"/>
    <col min="6415" max="6415" width="16" style="2" customWidth="1"/>
    <col min="6416" max="6416" width="21.5703125" style="2" customWidth="1"/>
    <col min="6417" max="6418" width="9.140625" style="2"/>
    <col min="6419" max="6419" width="14.85546875" style="2" customWidth="1"/>
    <col min="6420" max="6420" width="20.140625" style="2" customWidth="1"/>
    <col min="6421" max="6663" width="9.140625" style="2"/>
    <col min="6664" max="6664" width="41.85546875" style="2" customWidth="1"/>
    <col min="6665" max="6666" width="19" style="2" customWidth="1"/>
    <col min="6667" max="6667" width="33.5703125" style="2" customWidth="1"/>
    <col min="6668" max="6668" width="4.140625" style="2" customWidth="1"/>
    <col min="6669" max="6669" width="20.140625" style="2" customWidth="1"/>
    <col min="6670" max="6670" width="17.140625" style="2" customWidth="1"/>
    <col min="6671" max="6671" width="16" style="2" customWidth="1"/>
    <col min="6672" max="6672" width="21.5703125" style="2" customWidth="1"/>
    <col min="6673" max="6674" width="9.140625" style="2"/>
    <col min="6675" max="6675" width="14.85546875" style="2" customWidth="1"/>
    <col min="6676" max="6676" width="20.140625" style="2" customWidth="1"/>
    <col min="6677" max="6919" width="9.140625" style="2"/>
    <col min="6920" max="6920" width="41.85546875" style="2" customWidth="1"/>
    <col min="6921" max="6922" width="19" style="2" customWidth="1"/>
    <col min="6923" max="6923" width="33.5703125" style="2" customWidth="1"/>
    <col min="6924" max="6924" width="4.140625" style="2" customWidth="1"/>
    <col min="6925" max="6925" width="20.140625" style="2" customWidth="1"/>
    <col min="6926" max="6926" width="17.140625" style="2" customWidth="1"/>
    <col min="6927" max="6927" width="16" style="2" customWidth="1"/>
    <col min="6928" max="6928" width="21.5703125" style="2" customWidth="1"/>
    <col min="6929" max="6930" width="9.140625" style="2"/>
    <col min="6931" max="6931" width="14.85546875" style="2" customWidth="1"/>
    <col min="6932" max="6932" width="20.140625" style="2" customWidth="1"/>
    <col min="6933" max="7175" width="9.140625" style="2"/>
    <col min="7176" max="7176" width="41.85546875" style="2" customWidth="1"/>
    <col min="7177" max="7178" width="19" style="2" customWidth="1"/>
    <col min="7179" max="7179" width="33.5703125" style="2" customWidth="1"/>
    <col min="7180" max="7180" width="4.140625" style="2" customWidth="1"/>
    <col min="7181" max="7181" width="20.140625" style="2" customWidth="1"/>
    <col min="7182" max="7182" width="17.140625" style="2" customWidth="1"/>
    <col min="7183" max="7183" width="16" style="2" customWidth="1"/>
    <col min="7184" max="7184" width="21.5703125" style="2" customWidth="1"/>
    <col min="7185" max="7186" width="9.140625" style="2"/>
    <col min="7187" max="7187" width="14.85546875" style="2" customWidth="1"/>
    <col min="7188" max="7188" width="20.140625" style="2" customWidth="1"/>
    <col min="7189" max="7431" width="9.140625" style="2"/>
    <col min="7432" max="7432" width="41.85546875" style="2" customWidth="1"/>
    <col min="7433" max="7434" width="19" style="2" customWidth="1"/>
    <col min="7435" max="7435" width="33.5703125" style="2" customWidth="1"/>
    <col min="7436" max="7436" width="4.140625" style="2" customWidth="1"/>
    <col min="7437" max="7437" width="20.140625" style="2" customWidth="1"/>
    <col min="7438" max="7438" width="17.140625" style="2" customWidth="1"/>
    <col min="7439" max="7439" width="16" style="2" customWidth="1"/>
    <col min="7440" max="7440" width="21.5703125" style="2" customWidth="1"/>
    <col min="7441" max="7442" width="9.140625" style="2"/>
    <col min="7443" max="7443" width="14.85546875" style="2" customWidth="1"/>
    <col min="7444" max="7444" width="20.140625" style="2" customWidth="1"/>
    <col min="7445" max="7687" width="9.140625" style="2"/>
    <col min="7688" max="7688" width="41.85546875" style="2" customWidth="1"/>
    <col min="7689" max="7690" width="19" style="2" customWidth="1"/>
    <col min="7691" max="7691" width="33.5703125" style="2" customWidth="1"/>
    <col min="7692" max="7692" width="4.140625" style="2" customWidth="1"/>
    <col min="7693" max="7693" width="20.140625" style="2" customWidth="1"/>
    <col min="7694" max="7694" width="17.140625" style="2" customWidth="1"/>
    <col min="7695" max="7695" width="16" style="2" customWidth="1"/>
    <col min="7696" max="7696" width="21.5703125" style="2" customWidth="1"/>
    <col min="7697" max="7698" width="9.140625" style="2"/>
    <col min="7699" max="7699" width="14.85546875" style="2" customWidth="1"/>
    <col min="7700" max="7700" width="20.140625" style="2" customWidth="1"/>
    <col min="7701" max="7943" width="9.140625" style="2"/>
    <col min="7944" max="7944" width="41.85546875" style="2" customWidth="1"/>
    <col min="7945" max="7946" width="19" style="2" customWidth="1"/>
    <col min="7947" max="7947" width="33.5703125" style="2" customWidth="1"/>
    <col min="7948" max="7948" width="4.140625" style="2" customWidth="1"/>
    <col min="7949" max="7949" width="20.140625" style="2" customWidth="1"/>
    <col min="7950" max="7950" width="17.140625" style="2" customWidth="1"/>
    <col min="7951" max="7951" width="16" style="2" customWidth="1"/>
    <col min="7952" max="7952" width="21.5703125" style="2" customWidth="1"/>
    <col min="7953" max="7954" width="9.140625" style="2"/>
    <col min="7955" max="7955" width="14.85546875" style="2" customWidth="1"/>
    <col min="7956" max="7956" width="20.140625" style="2" customWidth="1"/>
    <col min="7957" max="8199" width="9.140625" style="2"/>
    <col min="8200" max="8200" width="41.85546875" style="2" customWidth="1"/>
    <col min="8201" max="8202" width="19" style="2" customWidth="1"/>
    <col min="8203" max="8203" width="33.5703125" style="2" customWidth="1"/>
    <col min="8204" max="8204" width="4.140625" style="2" customWidth="1"/>
    <col min="8205" max="8205" width="20.140625" style="2" customWidth="1"/>
    <col min="8206" max="8206" width="17.140625" style="2" customWidth="1"/>
    <col min="8207" max="8207" width="16" style="2" customWidth="1"/>
    <col min="8208" max="8208" width="21.5703125" style="2" customWidth="1"/>
    <col min="8209" max="8210" width="9.140625" style="2"/>
    <col min="8211" max="8211" width="14.85546875" style="2" customWidth="1"/>
    <col min="8212" max="8212" width="20.140625" style="2" customWidth="1"/>
    <col min="8213" max="8455" width="9.140625" style="2"/>
    <col min="8456" max="8456" width="41.85546875" style="2" customWidth="1"/>
    <col min="8457" max="8458" width="19" style="2" customWidth="1"/>
    <col min="8459" max="8459" width="33.5703125" style="2" customWidth="1"/>
    <col min="8460" max="8460" width="4.140625" style="2" customWidth="1"/>
    <col min="8461" max="8461" width="20.140625" style="2" customWidth="1"/>
    <col min="8462" max="8462" width="17.140625" style="2" customWidth="1"/>
    <col min="8463" max="8463" width="16" style="2" customWidth="1"/>
    <col min="8464" max="8464" width="21.5703125" style="2" customWidth="1"/>
    <col min="8465" max="8466" width="9.140625" style="2"/>
    <col min="8467" max="8467" width="14.85546875" style="2" customWidth="1"/>
    <col min="8468" max="8468" width="20.140625" style="2" customWidth="1"/>
    <col min="8469" max="8711" width="9.140625" style="2"/>
    <col min="8712" max="8712" width="41.85546875" style="2" customWidth="1"/>
    <col min="8713" max="8714" width="19" style="2" customWidth="1"/>
    <col min="8715" max="8715" width="33.5703125" style="2" customWidth="1"/>
    <col min="8716" max="8716" width="4.140625" style="2" customWidth="1"/>
    <col min="8717" max="8717" width="20.140625" style="2" customWidth="1"/>
    <col min="8718" max="8718" width="17.140625" style="2" customWidth="1"/>
    <col min="8719" max="8719" width="16" style="2" customWidth="1"/>
    <col min="8720" max="8720" width="21.5703125" style="2" customWidth="1"/>
    <col min="8721" max="8722" width="9.140625" style="2"/>
    <col min="8723" max="8723" width="14.85546875" style="2" customWidth="1"/>
    <col min="8724" max="8724" width="20.140625" style="2" customWidth="1"/>
    <col min="8725" max="8967" width="9.140625" style="2"/>
    <col min="8968" max="8968" width="41.85546875" style="2" customWidth="1"/>
    <col min="8969" max="8970" width="19" style="2" customWidth="1"/>
    <col min="8971" max="8971" width="33.5703125" style="2" customWidth="1"/>
    <col min="8972" max="8972" width="4.140625" style="2" customWidth="1"/>
    <col min="8973" max="8973" width="20.140625" style="2" customWidth="1"/>
    <col min="8974" max="8974" width="17.140625" style="2" customWidth="1"/>
    <col min="8975" max="8975" width="16" style="2" customWidth="1"/>
    <col min="8976" max="8976" width="21.5703125" style="2" customWidth="1"/>
    <col min="8977" max="8978" width="9.140625" style="2"/>
    <col min="8979" max="8979" width="14.85546875" style="2" customWidth="1"/>
    <col min="8980" max="8980" width="20.140625" style="2" customWidth="1"/>
    <col min="8981" max="9223" width="9.140625" style="2"/>
    <col min="9224" max="9224" width="41.85546875" style="2" customWidth="1"/>
    <col min="9225" max="9226" width="19" style="2" customWidth="1"/>
    <col min="9227" max="9227" width="33.5703125" style="2" customWidth="1"/>
    <col min="9228" max="9228" width="4.140625" style="2" customWidth="1"/>
    <col min="9229" max="9229" width="20.140625" style="2" customWidth="1"/>
    <col min="9230" max="9230" width="17.140625" style="2" customWidth="1"/>
    <col min="9231" max="9231" width="16" style="2" customWidth="1"/>
    <col min="9232" max="9232" width="21.5703125" style="2" customWidth="1"/>
    <col min="9233" max="9234" width="9.140625" style="2"/>
    <col min="9235" max="9235" width="14.85546875" style="2" customWidth="1"/>
    <col min="9236" max="9236" width="20.140625" style="2" customWidth="1"/>
    <col min="9237" max="9479" width="9.140625" style="2"/>
    <col min="9480" max="9480" width="41.85546875" style="2" customWidth="1"/>
    <col min="9481" max="9482" width="19" style="2" customWidth="1"/>
    <col min="9483" max="9483" width="33.5703125" style="2" customWidth="1"/>
    <col min="9484" max="9484" width="4.140625" style="2" customWidth="1"/>
    <col min="9485" max="9485" width="20.140625" style="2" customWidth="1"/>
    <col min="9486" max="9486" width="17.140625" style="2" customWidth="1"/>
    <col min="9487" max="9487" width="16" style="2" customWidth="1"/>
    <col min="9488" max="9488" width="21.5703125" style="2" customWidth="1"/>
    <col min="9489" max="9490" width="9.140625" style="2"/>
    <col min="9491" max="9491" width="14.85546875" style="2" customWidth="1"/>
    <col min="9492" max="9492" width="20.140625" style="2" customWidth="1"/>
    <col min="9493" max="9735" width="9.140625" style="2"/>
    <col min="9736" max="9736" width="41.85546875" style="2" customWidth="1"/>
    <col min="9737" max="9738" width="19" style="2" customWidth="1"/>
    <col min="9739" max="9739" width="33.5703125" style="2" customWidth="1"/>
    <col min="9740" max="9740" width="4.140625" style="2" customWidth="1"/>
    <col min="9741" max="9741" width="20.140625" style="2" customWidth="1"/>
    <col min="9742" max="9742" width="17.140625" style="2" customWidth="1"/>
    <col min="9743" max="9743" width="16" style="2" customWidth="1"/>
    <col min="9744" max="9744" width="21.5703125" style="2" customWidth="1"/>
    <col min="9745" max="9746" width="9.140625" style="2"/>
    <col min="9747" max="9747" width="14.85546875" style="2" customWidth="1"/>
    <col min="9748" max="9748" width="20.140625" style="2" customWidth="1"/>
    <col min="9749" max="9991" width="9.140625" style="2"/>
    <col min="9992" max="9992" width="41.85546875" style="2" customWidth="1"/>
    <col min="9993" max="9994" width="19" style="2" customWidth="1"/>
    <col min="9995" max="9995" width="33.5703125" style="2" customWidth="1"/>
    <col min="9996" max="9996" width="4.140625" style="2" customWidth="1"/>
    <col min="9997" max="9997" width="20.140625" style="2" customWidth="1"/>
    <col min="9998" max="9998" width="17.140625" style="2" customWidth="1"/>
    <col min="9999" max="9999" width="16" style="2" customWidth="1"/>
    <col min="10000" max="10000" width="21.5703125" style="2" customWidth="1"/>
    <col min="10001" max="10002" width="9.140625" style="2"/>
    <col min="10003" max="10003" width="14.85546875" style="2" customWidth="1"/>
    <col min="10004" max="10004" width="20.140625" style="2" customWidth="1"/>
    <col min="10005" max="10247" width="9.140625" style="2"/>
    <col min="10248" max="10248" width="41.85546875" style="2" customWidth="1"/>
    <col min="10249" max="10250" width="19" style="2" customWidth="1"/>
    <col min="10251" max="10251" width="33.5703125" style="2" customWidth="1"/>
    <col min="10252" max="10252" width="4.140625" style="2" customWidth="1"/>
    <col min="10253" max="10253" width="20.140625" style="2" customWidth="1"/>
    <col min="10254" max="10254" width="17.140625" style="2" customWidth="1"/>
    <col min="10255" max="10255" width="16" style="2" customWidth="1"/>
    <col min="10256" max="10256" width="21.5703125" style="2" customWidth="1"/>
    <col min="10257" max="10258" width="9.140625" style="2"/>
    <col min="10259" max="10259" width="14.85546875" style="2" customWidth="1"/>
    <col min="10260" max="10260" width="20.140625" style="2" customWidth="1"/>
    <col min="10261" max="10503" width="9.140625" style="2"/>
    <col min="10504" max="10504" width="41.85546875" style="2" customWidth="1"/>
    <col min="10505" max="10506" width="19" style="2" customWidth="1"/>
    <col min="10507" max="10507" width="33.5703125" style="2" customWidth="1"/>
    <col min="10508" max="10508" width="4.140625" style="2" customWidth="1"/>
    <col min="10509" max="10509" width="20.140625" style="2" customWidth="1"/>
    <col min="10510" max="10510" width="17.140625" style="2" customWidth="1"/>
    <col min="10511" max="10511" width="16" style="2" customWidth="1"/>
    <col min="10512" max="10512" width="21.5703125" style="2" customWidth="1"/>
    <col min="10513" max="10514" width="9.140625" style="2"/>
    <col min="10515" max="10515" width="14.85546875" style="2" customWidth="1"/>
    <col min="10516" max="10516" width="20.140625" style="2" customWidth="1"/>
    <col min="10517" max="10759" width="9.140625" style="2"/>
    <col min="10760" max="10760" width="41.85546875" style="2" customWidth="1"/>
    <col min="10761" max="10762" width="19" style="2" customWidth="1"/>
    <col min="10763" max="10763" width="33.5703125" style="2" customWidth="1"/>
    <col min="10764" max="10764" width="4.140625" style="2" customWidth="1"/>
    <col min="10765" max="10765" width="20.140625" style="2" customWidth="1"/>
    <col min="10766" max="10766" width="17.140625" style="2" customWidth="1"/>
    <col min="10767" max="10767" width="16" style="2" customWidth="1"/>
    <col min="10768" max="10768" width="21.5703125" style="2" customWidth="1"/>
    <col min="10769" max="10770" width="9.140625" style="2"/>
    <col min="10771" max="10771" width="14.85546875" style="2" customWidth="1"/>
    <col min="10772" max="10772" width="20.140625" style="2" customWidth="1"/>
    <col min="10773" max="11015" width="9.140625" style="2"/>
    <col min="11016" max="11016" width="41.85546875" style="2" customWidth="1"/>
    <col min="11017" max="11018" width="19" style="2" customWidth="1"/>
    <col min="11019" max="11019" width="33.5703125" style="2" customWidth="1"/>
    <col min="11020" max="11020" width="4.140625" style="2" customWidth="1"/>
    <col min="11021" max="11021" width="20.140625" style="2" customWidth="1"/>
    <col min="11022" max="11022" width="17.140625" style="2" customWidth="1"/>
    <col min="11023" max="11023" width="16" style="2" customWidth="1"/>
    <col min="11024" max="11024" width="21.5703125" style="2" customWidth="1"/>
    <col min="11025" max="11026" width="9.140625" style="2"/>
    <col min="11027" max="11027" width="14.85546875" style="2" customWidth="1"/>
    <col min="11028" max="11028" width="20.140625" style="2" customWidth="1"/>
    <col min="11029" max="11271" width="9.140625" style="2"/>
    <col min="11272" max="11272" width="41.85546875" style="2" customWidth="1"/>
    <col min="11273" max="11274" width="19" style="2" customWidth="1"/>
    <col min="11275" max="11275" width="33.5703125" style="2" customWidth="1"/>
    <col min="11276" max="11276" width="4.140625" style="2" customWidth="1"/>
    <col min="11277" max="11277" width="20.140625" style="2" customWidth="1"/>
    <col min="11278" max="11278" width="17.140625" style="2" customWidth="1"/>
    <col min="11279" max="11279" width="16" style="2" customWidth="1"/>
    <col min="11280" max="11280" width="21.5703125" style="2" customWidth="1"/>
    <col min="11281" max="11282" width="9.140625" style="2"/>
    <col min="11283" max="11283" width="14.85546875" style="2" customWidth="1"/>
    <col min="11284" max="11284" width="20.140625" style="2" customWidth="1"/>
    <col min="11285" max="11527" width="9.140625" style="2"/>
    <col min="11528" max="11528" width="41.85546875" style="2" customWidth="1"/>
    <col min="11529" max="11530" width="19" style="2" customWidth="1"/>
    <col min="11531" max="11531" width="33.5703125" style="2" customWidth="1"/>
    <col min="11532" max="11532" width="4.140625" style="2" customWidth="1"/>
    <col min="11533" max="11533" width="20.140625" style="2" customWidth="1"/>
    <col min="11534" max="11534" width="17.140625" style="2" customWidth="1"/>
    <col min="11535" max="11535" width="16" style="2" customWidth="1"/>
    <col min="11536" max="11536" width="21.5703125" style="2" customWidth="1"/>
    <col min="11537" max="11538" width="9.140625" style="2"/>
    <col min="11539" max="11539" width="14.85546875" style="2" customWidth="1"/>
    <col min="11540" max="11540" width="20.140625" style="2" customWidth="1"/>
    <col min="11541" max="11783" width="9.140625" style="2"/>
    <col min="11784" max="11784" width="41.85546875" style="2" customWidth="1"/>
    <col min="11785" max="11786" width="19" style="2" customWidth="1"/>
    <col min="11787" max="11787" width="33.5703125" style="2" customWidth="1"/>
    <col min="11788" max="11788" width="4.140625" style="2" customWidth="1"/>
    <col min="11789" max="11789" width="20.140625" style="2" customWidth="1"/>
    <col min="11790" max="11790" width="17.140625" style="2" customWidth="1"/>
    <col min="11791" max="11791" width="16" style="2" customWidth="1"/>
    <col min="11792" max="11792" width="21.5703125" style="2" customWidth="1"/>
    <col min="11793" max="11794" width="9.140625" style="2"/>
    <col min="11795" max="11795" width="14.85546875" style="2" customWidth="1"/>
    <col min="11796" max="11796" width="20.140625" style="2" customWidth="1"/>
    <col min="11797" max="12039" width="9.140625" style="2"/>
    <col min="12040" max="12040" width="41.85546875" style="2" customWidth="1"/>
    <col min="12041" max="12042" width="19" style="2" customWidth="1"/>
    <col min="12043" max="12043" width="33.5703125" style="2" customWidth="1"/>
    <col min="12044" max="12044" width="4.140625" style="2" customWidth="1"/>
    <col min="12045" max="12045" width="20.140625" style="2" customWidth="1"/>
    <col min="12046" max="12046" width="17.140625" style="2" customWidth="1"/>
    <col min="12047" max="12047" width="16" style="2" customWidth="1"/>
    <col min="12048" max="12048" width="21.5703125" style="2" customWidth="1"/>
    <col min="12049" max="12050" width="9.140625" style="2"/>
    <col min="12051" max="12051" width="14.85546875" style="2" customWidth="1"/>
    <col min="12052" max="12052" width="20.140625" style="2" customWidth="1"/>
    <col min="12053" max="12295" width="9.140625" style="2"/>
    <col min="12296" max="12296" width="41.85546875" style="2" customWidth="1"/>
    <col min="12297" max="12298" width="19" style="2" customWidth="1"/>
    <col min="12299" max="12299" width="33.5703125" style="2" customWidth="1"/>
    <col min="12300" max="12300" width="4.140625" style="2" customWidth="1"/>
    <col min="12301" max="12301" width="20.140625" style="2" customWidth="1"/>
    <col min="12302" max="12302" width="17.140625" style="2" customWidth="1"/>
    <col min="12303" max="12303" width="16" style="2" customWidth="1"/>
    <col min="12304" max="12304" width="21.5703125" style="2" customWidth="1"/>
    <col min="12305" max="12306" width="9.140625" style="2"/>
    <col min="12307" max="12307" width="14.85546875" style="2" customWidth="1"/>
    <col min="12308" max="12308" width="20.140625" style="2" customWidth="1"/>
    <col min="12309" max="12551" width="9.140625" style="2"/>
    <col min="12552" max="12552" width="41.85546875" style="2" customWidth="1"/>
    <col min="12553" max="12554" width="19" style="2" customWidth="1"/>
    <col min="12555" max="12555" width="33.5703125" style="2" customWidth="1"/>
    <col min="12556" max="12556" width="4.140625" style="2" customWidth="1"/>
    <col min="12557" max="12557" width="20.140625" style="2" customWidth="1"/>
    <col min="12558" max="12558" width="17.140625" style="2" customWidth="1"/>
    <col min="12559" max="12559" width="16" style="2" customWidth="1"/>
    <col min="12560" max="12560" width="21.5703125" style="2" customWidth="1"/>
    <col min="12561" max="12562" width="9.140625" style="2"/>
    <col min="12563" max="12563" width="14.85546875" style="2" customWidth="1"/>
    <col min="12564" max="12564" width="20.140625" style="2" customWidth="1"/>
    <col min="12565" max="12807" width="9.140625" style="2"/>
    <col min="12808" max="12808" width="41.85546875" style="2" customWidth="1"/>
    <col min="12809" max="12810" width="19" style="2" customWidth="1"/>
    <col min="12811" max="12811" width="33.5703125" style="2" customWidth="1"/>
    <col min="12812" max="12812" width="4.140625" style="2" customWidth="1"/>
    <col min="12813" max="12813" width="20.140625" style="2" customWidth="1"/>
    <col min="12814" max="12814" width="17.140625" style="2" customWidth="1"/>
    <col min="12815" max="12815" width="16" style="2" customWidth="1"/>
    <col min="12816" max="12816" width="21.5703125" style="2" customWidth="1"/>
    <col min="12817" max="12818" width="9.140625" style="2"/>
    <col min="12819" max="12819" width="14.85546875" style="2" customWidth="1"/>
    <col min="12820" max="12820" width="20.140625" style="2" customWidth="1"/>
    <col min="12821" max="13063" width="9.140625" style="2"/>
    <col min="13064" max="13064" width="41.85546875" style="2" customWidth="1"/>
    <col min="13065" max="13066" width="19" style="2" customWidth="1"/>
    <col min="13067" max="13067" width="33.5703125" style="2" customWidth="1"/>
    <col min="13068" max="13068" width="4.140625" style="2" customWidth="1"/>
    <col min="13069" max="13069" width="20.140625" style="2" customWidth="1"/>
    <col min="13070" max="13070" width="17.140625" style="2" customWidth="1"/>
    <col min="13071" max="13071" width="16" style="2" customWidth="1"/>
    <col min="13072" max="13072" width="21.5703125" style="2" customWidth="1"/>
    <col min="13073" max="13074" width="9.140625" style="2"/>
    <col min="13075" max="13075" width="14.85546875" style="2" customWidth="1"/>
    <col min="13076" max="13076" width="20.140625" style="2" customWidth="1"/>
    <col min="13077" max="13319" width="9.140625" style="2"/>
    <col min="13320" max="13320" width="41.85546875" style="2" customWidth="1"/>
    <col min="13321" max="13322" width="19" style="2" customWidth="1"/>
    <col min="13323" max="13323" width="33.5703125" style="2" customWidth="1"/>
    <col min="13324" max="13324" width="4.140625" style="2" customWidth="1"/>
    <col min="13325" max="13325" width="20.140625" style="2" customWidth="1"/>
    <col min="13326" max="13326" width="17.140625" style="2" customWidth="1"/>
    <col min="13327" max="13327" width="16" style="2" customWidth="1"/>
    <col min="13328" max="13328" width="21.5703125" style="2" customWidth="1"/>
    <col min="13329" max="13330" width="9.140625" style="2"/>
    <col min="13331" max="13331" width="14.85546875" style="2" customWidth="1"/>
    <col min="13332" max="13332" width="20.140625" style="2" customWidth="1"/>
    <col min="13333" max="13575" width="9.140625" style="2"/>
    <col min="13576" max="13576" width="41.85546875" style="2" customWidth="1"/>
    <col min="13577" max="13578" width="19" style="2" customWidth="1"/>
    <col min="13579" max="13579" width="33.5703125" style="2" customWidth="1"/>
    <col min="13580" max="13580" width="4.140625" style="2" customWidth="1"/>
    <col min="13581" max="13581" width="20.140625" style="2" customWidth="1"/>
    <col min="13582" max="13582" width="17.140625" style="2" customWidth="1"/>
    <col min="13583" max="13583" width="16" style="2" customWidth="1"/>
    <col min="13584" max="13584" width="21.5703125" style="2" customWidth="1"/>
    <col min="13585" max="13586" width="9.140625" style="2"/>
    <col min="13587" max="13587" width="14.85546875" style="2" customWidth="1"/>
    <col min="13588" max="13588" width="20.140625" style="2" customWidth="1"/>
    <col min="13589" max="13831" width="9.140625" style="2"/>
    <col min="13832" max="13832" width="41.85546875" style="2" customWidth="1"/>
    <col min="13833" max="13834" width="19" style="2" customWidth="1"/>
    <col min="13835" max="13835" width="33.5703125" style="2" customWidth="1"/>
    <col min="13836" max="13836" width="4.140625" style="2" customWidth="1"/>
    <col min="13837" max="13837" width="20.140625" style="2" customWidth="1"/>
    <col min="13838" max="13838" width="17.140625" style="2" customWidth="1"/>
    <col min="13839" max="13839" width="16" style="2" customWidth="1"/>
    <col min="13840" max="13840" width="21.5703125" style="2" customWidth="1"/>
    <col min="13841" max="13842" width="9.140625" style="2"/>
    <col min="13843" max="13843" width="14.85546875" style="2" customWidth="1"/>
    <col min="13844" max="13844" width="20.140625" style="2" customWidth="1"/>
    <col min="13845" max="14087" width="9.140625" style="2"/>
    <col min="14088" max="14088" width="41.85546875" style="2" customWidth="1"/>
    <col min="14089" max="14090" width="19" style="2" customWidth="1"/>
    <col min="14091" max="14091" width="33.5703125" style="2" customWidth="1"/>
    <col min="14092" max="14092" width="4.140625" style="2" customWidth="1"/>
    <col min="14093" max="14093" width="20.140625" style="2" customWidth="1"/>
    <col min="14094" max="14094" width="17.140625" style="2" customWidth="1"/>
    <col min="14095" max="14095" width="16" style="2" customWidth="1"/>
    <col min="14096" max="14096" width="21.5703125" style="2" customWidth="1"/>
    <col min="14097" max="14098" width="9.140625" style="2"/>
    <col min="14099" max="14099" width="14.85546875" style="2" customWidth="1"/>
    <col min="14100" max="14100" width="20.140625" style="2" customWidth="1"/>
    <col min="14101" max="14343" width="9.140625" style="2"/>
    <col min="14344" max="14344" width="41.85546875" style="2" customWidth="1"/>
    <col min="14345" max="14346" width="19" style="2" customWidth="1"/>
    <col min="14347" max="14347" width="33.5703125" style="2" customWidth="1"/>
    <col min="14348" max="14348" width="4.140625" style="2" customWidth="1"/>
    <col min="14349" max="14349" width="20.140625" style="2" customWidth="1"/>
    <col min="14350" max="14350" width="17.140625" style="2" customWidth="1"/>
    <col min="14351" max="14351" width="16" style="2" customWidth="1"/>
    <col min="14352" max="14352" width="21.5703125" style="2" customWidth="1"/>
    <col min="14353" max="14354" width="9.140625" style="2"/>
    <col min="14355" max="14355" width="14.85546875" style="2" customWidth="1"/>
    <col min="14356" max="14356" width="20.140625" style="2" customWidth="1"/>
    <col min="14357" max="14599" width="9.140625" style="2"/>
    <col min="14600" max="14600" width="41.85546875" style="2" customWidth="1"/>
    <col min="14601" max="14602" width="19" style="2" customWidth="1"/>
    <col min="14603" max="14603" width="33.5703125" style="2" customWidth="1"/>
    <col min="14604" max="14604" width="4.140625" style="2" customWidth="1"/>
    <col min="14605" max="14605" width="20.140625" style="2" customWidth="1"/>
    <col min="14606" max="14606" width="17.140625" style="2" customWidth="1"/>
    <col min="14607" max="14607" width="16" style="2" customWidth="1"/>
    <col min="14608" max="14608" width="21.5703125" style="2" customWidth="1"/>
    <col min="14609" max="14610" width="9.140625" style="2"/>
    <col min="14611" max="14611" width="14.85546875" style="2" customWidth="1"/>
    <col min="14612" max="14612" width="20.140625" style="2" customWidth="1"/>
    <col min="14613" max="14855" width="9.140625" style="2"/>
    <col min="14856" max="14856" width="41.85546875" style="2" customWidth="1"/>
    <col min="14857" max="14858" width="19" style="2" customWidth="1"/>
    <col min="14859" max="14859" width="33.5703125" style="2" customWidth="1"/>
    <col min="14860" max="14860" width="4.140625" style="2" customWidth="1"/>
    <col min="14861" max="14861" width="20.140625" style="2" customWidth="1"/>
    <col min="14862" max="14862" width="17.140625" style="2" customWidth="1"/>
    <col min="14863" max="14863" width="16" style="2" customWidth="1"/>
    <col min="14864" max="14864" width="21.5703125" style="2" customWidth="1"/>
    <col min="14865" max="14866" width="9.140625" style="2"/>
    <col min="14867" max="14867" width="14.85546875" style="2" customWidth="1"/>
    <col min="14868" max="14868" width="20.140625" style="2" customWidth="1"/>
    <col min="14869" max="15111" width="9.140625" style="2"/>
    <col min="15112" max="15112" width="41.85546875" style="2" customWidth="1"/>
    <col min="15113" max="15114" width="19" style="2" customWidth="1"/>
    <col min="15115" max="15115" width="33.5703125" style="2" customWidth="1"/>
    <col min="15116" max="15116" width="4.140625" style="2" customWidth="1"/>
    <col min="15117" max="15117" width="20.140625" style="2" customWidth="1"/>
    <col min="15118" max="15118" width="17.140625" style="2" customWidth="1"/>
    <col min="15119" max="15119" width="16" style="2" customWidth="1"/>
    <col min="15120" max="15120" width="21.5703125" style="2" customWidth="1"/>
    <col min="15121" max="15122" width="9.140625" style="2"/>
    <col min="15123" max="15123" width="14.85546875" style="2" customWidth="1"/>
    <col min="15124" max="15124" width="20.140625" style="2" customWidth="1"/>
    <col min="15125" max="15367" width="9.140625" style="2"/>
    <col min="15368" max="15368" width="41.85546875" style="2" customWidth="1"/>
    <col min="15369" max="15370" width="19" style="2" customWidth="1"/>
    <col min="15371" max="15371" width="33.5703125" style="2" customWidth="1"/>
    <col min="15372" max="15372" width="4.140625" style="2" customWidth="1"/>
    <col min="15373" max="15373" width="20.140625" style="2" customWidth="1"/>
    <col min="15374" max="15374" width="17.140625" style="2" customWidth="1"/>
    <col min="15375" max="15375" width="16" style="2" customWidth="1"/>
    <col min="15376" max="15376" width="21.5703125" style="2" customWidth="1"/>
    <col min="15377" max="15378" width="9.140625" style="2"/>
    <col min="15379" max="15379" width="14.85546875" style="2" customWidth="1"/>
    <col min="15380" max="15380" width="20.140625" style="2" customWidth="1"/>
    <col min="15381" max="15623" width="9.140625" style="2"/>
    <col min="15624" max="15624" width="41.85546875" style="2" customWidth="1"/>
    <col min="15625" max="15626" width="19" style="2" customWidth="1"/>
    <col min="15627" max="15627" width="33.5703125" style="2" customWidth="1"/>
    <col min="15628" max="15628" width="4.140625" style="2" customWidth="1"/>
    <col min="15629" max="15629" width="20.140625" style="2" customWidth="1"/>
    <col min="15630" max="15630" width="17.140625" style="2" customWidth="1"/>
    <col min="15631" max="15631" width="16" style="2" customWidth="1"/>
    <col min="15632" max="15632" width="21.5703125" style="2" customWidth="1"/>
    <col min="15633" max="15634" width="9.140625" style="2"/>
    <col min="15635" max="15635" width="14.85546875" style="2" customWidth="1"/>
    <col min="15636" max="15636" width="20.140625" style="2" customWidth="1"/>
    <col min="15637" max="15879" width="9.140625" style="2"/>
    <col min="15880" max="15880" width="41.85546875" style="2" customWidth="1"/>
    <col min="15881" max="15882" width="19" style="2" customWidth="1"/>
    <col min="15883" max="15883" width="33.5703125" style="2" customWidth="1"/>
    <col min="15884" max="15884" width="4.140625" style="2" customWidth="1"/>
    <col min="15885" max="15885" width="20.140625" style="2" customWidth="1"/>
    <col min="15886" max="15886" width="17.140625" style="2" customWidth="1"/>
    <col min="15887" max="15887" width="16" style="2" customWidth="1"/>
    <col min="15888" max="15888" width="21.5703125" style="2" customWidth="1"/>
    <col min="15889" max="15890" width="9.140625" style="2"/>
    <col min="15891" max="15891" width="14.85546875" style="2" customWidth="1"/>
    <col min="15892" max="15892" width="20.140625" style="2" customWidth="1"/>
    <col min="15893" max="16135" width="9.140625" style="2"/>
    <col min="16136" max="16136" width="41.85546875" style="2" customWidth="1"/>
    <col min="16137" max="16138" width="19" style="2" customWidth="1"/>
    <col min="16139" max="16139" width="33.5703125" style="2" customWidth="1"/>
    <col min="16140" max="16140" width="4.140625" style="2" customWidth="1"/>
    <col min="16141" max="16141" width="20.140625" style="2" customWidth="1"/>
    <col min="16142" max="16142" width="17.140625" style="2" customWidth="1"/>
    <col min="16143" max="16143" width="16" style="2" customWidth="1"/>
    <col min="16144" max="16144" width="21.5703125" style="2" customWidth="1"/>
    <col min="16145" max="16146" width="9.140625" style="2"/>
    <col min="16147" max="16147" width="14.85546875" style="2" customWidth="1"/>
    <col min="16148" max="16148" width="20.140625" style="2" customWidth="1"/>
    <col min="16149" max="16381" width="9.140625" style="2"/>
    <col min="16382" max="16384" width="10" style="2" customWidth="1"/>
  </cols>
  <sheetData>
    <row r="1" spans="1:12" ht="22.9" customHeight="1" x14ac:dyDescent="0.3">
      <c r="A1" s="24" t="s">
        <v>0</v>
      </c>
      <c r="B1" s="24"/>
      <c r="C1" s="24"/>
      <c r="D1" s="24"/>
      <c r="E1" s="3"/>
      <c r="F1" s="3"/>
      <c r="G1" s="3"/>
      <c r="H1" s="3"/>
      <c r="I1" s="3"/>
      <c r="J1" s="3"/>
      <c r="K1" s="3"/>
    </row>
    <row r="2" spans="1:12" ht="22.9" customHeight="1" x14ac:dyDescent="0.3">
      <c r="A2" s="24"/>
      <c r="B2" s="24"/>
      <c r="C2" s="24"/>
      <c r="D2" s="24"/>
      <c r="E2" s="3"/>
      <c r="F2" s="3"/>
      <c r="G2" s="3"/>
      <c r="H2" s="3"/>
      <c r="I2" s="3"/>
      <c r="J2" s="3"/>
      <c r="K2" s="3"/>
    </row>
    <row r="3" spans="1:12" ht="75.75" customHeight="1" x14ac:dyDescent="0.2">
      <c r="A3" s="170" t="s">
        <v>90</v>
      </c>
      <c r="B3" s="170"/>
      <c r="C3" s="170"/>
      <c r="D3" s="170"/>
      <c r="E3" s="170"/>
      <c r="F3" s="171"/>
      <c r="G3" s="171"/>
      <c r="H3" s="171"/>
      <c r="I3" s="171"/>
      <c r="J3" s="171"/>
      <c r="K3" s="171"/>
    </row>
    <row r="4" spans="1:12" ht="17.25" customHeight="1" x14ac:dyDescent="0.25">
      <c r="A4" s="26"/>
      <c r="B4" s="72" t="s">
        <v>49</v>
      </c>
      <c r="C4" s="72" t="s">
        <v>49</v>
      </c>
      <c r="D4" s="55" t="s">
        <v>49</v>
      </c>
      <c r="E4" s="55" t="s">
        <v>49</v>
      </c>
      <c r="F4" s="118"/>
      <c r="G4" s="118"/>
      <c r="H4" s="118"/>
      <c r="I4" s="118"/>
      <c r="J4" s="3"/>
    </row>
    <row r="5" spans="1:12" ht="18" x14ac:dyDescent="0.25">
      <c r="A5" s="93" t="s">
        <v>67</v>
      </c>
      <c r="B5" s="65" t="s">
        <v>109</v>
      </c>
      <c r="C5" s="65" t="s">
        <v>68</v>
      </c>
      <c r="D5" s="94" t="s">
        <v>50</v>
      </c>
      <c r="E5" s="56" t="s">
        <v>91</v>
      </c>
      <c r="F5" s="119"/>
      <c r="G5" s="119"/>
      <c r="H5" s="119"/>
      <c r="I5" s="119"/>
      <c r="J5" s="2" t="s">
        <v>2</v>
      </c>
    </row>
    <row r="6" spans="1:12" ht="15.75" x14ac:dyDescent="0.25">
      <c r="A6" s="1"/>
      <c r="B6" s="1"/>
      <c r="C6" s="1"/>
      <c r="F6" s="120"/>
      <c r="G6" s="120"/>
      <c r="H6" s="120"/>
      <c r="I6" s="120"/>
      <c r="J6" s="5"/>
      <c r="K6" s="5"/>
    </row>
    <row r="7" spans="1:12" s="11" customFormat="1" ht="16.5" x14ac:dyDescent="0.25">
      <c r="A7" s="57" t="s">
        <v>74</v>
      </c>
      <c r="B7" s="57"/>
      <c r="C7" s="57"/>
      <c r="D7" s="12"/>
      <c r="E7" s="12"/>
      <c r="F7" s="121"/>
      <c r="G7" s="121"/>
      <c r="H7" s="121"/>
      <c r="I7" s="121"/>
      <c r="L7" s="25"/>
    </row>
    <row r="8" spans="1:12" s="11" customFormat="1" ht="16.5" x14ac:dyDescent="0.25">
      <c r="A8" s="57"/>
      <c r="B8" s="57"/>
      <c r="C8" s="57"/>
      <c r="D8" s="12"/>
      <c r="E8" s="12"/>
      <c r="F8" s="121"/>
      <c r="G8" s="121"/>
      <c r="H8" s="121"/>
      <c r="I8" s="121"/>
      <c r="L8" s="25"/>
    </row>
    <row r="9" spans="1:12" s="11" customFormat="1" ht="15.75" x14ac:dyDescent="0.25">
      <c r="A9" s="15" t="s">
        <v>92</v>
      </c>
      <c r="B9" s="63" vm="25">
        <v>1343.2621683000011</v>
      </c>
      <c r="C9" s="63">
        <v>1192.9846516699961</v>
      </c>
      <c r="D9" s="63">
        <v>1045.5327096399976</v>
      </c>
      <c r="E9" s="12"/>
      <c r="F9" s="121"/>
      <c r="G9" s="121"/>
      <c r="H9" s="121"/>
      <c r="I9" s="121"/>
      <c r="L9" s="25"/>
    </row>
    <row r="10" spans="1:12" s="11" customFormat="1" ht="15.75" x14ac:dyDescent="0.25">
      <c r="A10" s="53" t="s">
        <v>93</v>
      </c>
      <c r="B10" s="9">
        <v>4159.26730442804</v>
      </c>
      <c r="C10" s="9">
        <v>4044.7150287984605</v>
      </c>
      <c r="D10" s="9">
        <v>4227.2774263389256</v>
      </c>
      <c r="E10" s="12"/>
      <c r="F10" s="121"/>
      <c r="G10" s="121"/>
      <c r="H10" s="121"/>
      <c r="I10" s="121"/>
      <c r="L10" s="25"/>
    </row>
    <row r="11" spans="1:12" s="11" customFormat="1" ht="18.75" customHeight="1" x14ac:dyDescent="0.25">
      <c r="A11" s="59" t="s">
        <v>69</v>
      </c>
      <c r="B11" s="61">
        <v>3839</v>
      </c>
      <c r="C11" s="61">
        <v>4250.4944807801103</v>
      </c>
      <c r="D11" s="61">
        <v>4204.06037189774</v>
      </c>
      <c r="E11" s="12"/>
      <c r="F11" s="121"/>
      <c r="G11" s="121"/>
      <c r="H11" s="121"/>
      <c r="I11" s="121"/>
      <c r="L11" s="25"/>
    </row>
    <row r="12" spans="1:12" s="11" customFormat="1" ht="15.75" x14ac:dyDescent="0.25">
      <c r="A12" s="59" t="s">
        <v>70</v>
      </c>
      <c r="B12" s="61">
        <v>4479.5346088560791</v>
      </c>
      <c r="C12" s="61">
        <v>3838.9355768168102</v>
      </c>
      <c r="D12" s="61">
        <v>4250.4944807801103</v>
      </c>
      <c r="E12" s="12"/>
      <c r="F12" s="121"/>
      <c r="G12" s="121"/>
      <c r="H12" s="121"/>
      <c r="I12" s="121"/>
      <c r="L12" s="25"/>
    </row>
    <row r="13" spans="1:12" s="11" customFormat="1" ht="16.5" x14ac:dyDescent="0.25">
      <c r="A13" s="57" t="s">
        <v>71</v>
      </c>
      <c r="B13" s="74">
        <f t="shared" ref="B13" si="0">B9/B10</f>
        <v>0.32295644159968684</v>
      </c>
      <c r="C13" s="74">
        <f>C9/C10</f>
        <v>0.29494899966398597</v>
      </c>
      <c r="D13" s="74">
        <f>D9/D10</f>
        <v>0.24733004347563992</v>
      </c>
      <c r="E13" s="12"/>
      <c r="F13" s="121"/>
      <c r="G13" s="121"/>
      <c r="H13" s="121"/>
      <c r="I13" s="121"/>
      <c r="L13" s="25"/>
    </row>
    <row r="14" spans="1:12" s="11" customFormat="1" ht="16.5" x14ac:dyDescent="0.25">
      <c r="C14" s="57"/>
      <c r="D14" s="12"/>
      <c r="E14" s="12"/>
      <c r="F14" s="121"/>
      <c r="G14" s="121"/>
      <c r="H14" s="121"/>
      <c r="I14" s="121"/>
      <c r="L14" s="25"/>
    </row>
    <row r="15" spans="1:12" s="11" customFormat="1" ht="16.5" x14ac:dyDescent="0.25">
      <c r="A15" s="57"/>
      <c r="B15" s="57"/>
      <c r="C15" s="57"/>
      <c r="D15" s="12"/>
      <c r="E15" s="12"/>
      <c r="F15" s="121"/>
      <c r="G15" s="121"/>
      <c r="H15" s="121"/>
      <c r="I15" s="121"/>
      <c r="L15" s="25"/>
    </row>
    <row r="16" spans="1:12" s="11" customFormat="1" ht="16.5" x14ac:dyDescent="0.25">
      <c r="A16" s="73" t="s">
        <v>14</v>
      </c>
      <c r="B16" s="73"/>
      <c r="C16" s="12"/>
      <c r="D16" s="12"/>
      <c r="E16" s="12"/>
      <c r="F16" s="121"/>
      <c r="G16" s="121"/>
      <c r="H16" s="121"/>
      <c r="I16" s="121"/>
      <c r="L16" s="25"/>
    </row>
    <row r="17" spans="1:12" s="11" customFormat="1" ht="15.75" x14ac:dyDescent="0.25">
      <c r="A17" s="12"/>
      <c r="B17" s="12"/>
      <c r="C17" s="12"/>
      <c r="D17" s="12"/>
      <c r="E17" s="12"/>
      <c r="F17" s="121"/>
      <c r="G17" s="121"/>
      <c r="H17" s="121"/>
      <c r="I17" s="121"/>
      <c r="L17" s="25"/>
    </row>
    <row r="18" spans="1:12" s="11" customFormat="1" ht="15.75" x14ac:dyDescent="0.25">
      <c r="A18" s="48" t="s">
        <v>75</v>
      </c>
      <c r="B18" s="63">
        <v>2401.6063917900001</v>
      </c>
      <c r="C18" s="63">
        <v>2595.63856493</v>
      </c>
      <c r="D18" s="63">
        <v>2603.91059322</v>
      </c>
      <c r="E18" s="63">
        <v>3288.1987968900003</v>
      </c>
      <c r="F18" s="122"/>
      <c r="G18" s="122"/>
      <c r="H18" s="122"/>
      <c r="I18" s="123"/>
      <c r="L18" s="25"/>
    </row>
    <row r="19" spans="1:12" s="11" customFormat="1" ht="15.75" x14ac:dyDescent="0.25">
      <c r="A19" s="106" t="s">
        <v>75</v>
      </c>
      <c r="B19" s="9">
        <v>2401.6063917900001</v>
      </c>
      <c r="C19" s="9">
        <v>2595.63856493</v>
      </c>
      <c r="D19" s="9">
        <v>2603.91059322</v>
      </c>
      <c r="E19" s="9">
        <v>3288.1987968900003</v>
      </c>
      <c r="F19" s="122"/>
      <c r="G19" s="122"/>
      <c r="H19" s="122"/>
      <c r="I19" s="123"/>
      <c r="L19" s="25"/>
    </row>
    <row r="20" spans="1:12" s="11" customFormat="1" ht="15.75" x14ac:dyDescent="0.25">
      <c r="A20" s="106" t="s">
        <v>94</v>
      </c>
      <c r="B20" s="9">
        <v>7793.8176763199999</v>
      </c>
      <c r="C20" s="9" vm="14">
        <v>7058.7336524099983</v>
      </c>
      <c r="D20" s="9" vm="2">
        <v>7687.0433352299997</v>
      </c>
      <c r="E20" s="9" vm="3">
        <v>10177.774642419998</v>
      </c>
      <c r="F20" s="122"/>
      <c r="G20" s="122"/>
      <c r="H20" s="122"/>
      <c r="I20" s="123"/>
      <c r="L20" s="25"/>
    </row>
    <row r="21" spans="1:12" s="11" customFormat="1" ht="18.75" customHeight="1" x14ac:dyDescent="0.25">
      <c r="A21" s="12" t="s">
        <v>54</v>
      </c>
      <c r="B21" s="71">
        <f t="shared" ref="B21:E21" si="1">B18/(B19+B20)</f>
        <v>0.23555728292871328</v>
      </c>
      <c r="C21" s="71">
        <f t="shared" si="1"/>
        <v>0.26885627635819059</v>
      </c>
      <c r="D21" s="71">
        <f t="shared" si="1"/>
        <v>0.25302907887103865</v>
      </c>
      <c r="E21" s="71">
        <f t="shared" si="1"/>
        <v>0.24418574800474946</v>
      </c>
      <c r="F21" s="116"/>
      <c r="G21" s="116"/>
      <c r="H21" s="116"/>
      <c r="I21" s="95"/>
      <c r="L21" s="25"/>
    </row>
    <row r="22" spans="1:12" s="11" customFormat="1" ht="16.5" x14ac:dyDescent="0.25">
      <c r="A22" s="57"/>
      <c r="B22" s="57"/>
      <c r="C22" s="57"/>
      <c r="D22" s="12"/>
      <c r="E22" s="12"/>
      <c r="F22" s="121"/>
      <c r="G22" s="121"/>
      <c r="H22" s="121"/>
      <c r="I22" s="121"/>
      <c r="L22" s="25"/>
    </row>
    <row r="23" spans="1:12" s="11" customFormat="1" ht="16.5" x14ac:dyDescent="0.25">
      <c r="A23" s="57"/>
      <c r="B23" s="57"/>
      <c r="C23" s="57"/>
      <c r="D23" s="12"/>
      <c r="E23" s="12"/>
      <c r="F23" s="121"/>
      <c r="G23" s="121"/>
      <c r="H23" s="121"/>
      <c r="I23" s="121"/>
      <c r="L23" s="25"/>
    </row>
    <row r="24" spans="1:12" s="11" customFormat="1" ht="16.5" x14ac:dyDescent="0.25">
      <c r="A24" s="57" t="s">
        <v>3</v>
      </c>
      <c r="B24" s="57"/>
      <c r="C24" s="57"/>
      <c r="D24" s="12"/>
      <c r="E24" s="12"/>
      <c r="F24" s="121"/>
      <c r="G24" s="121"/>
      <c r="H24" s="121"/>
      <c r="I24" s="121"/>
      <c r="L24" s="25"/>
    </row>
    <row r="25" spans="1:12" s="11" customFormat="1" ht="15.75" x14ac:dyDescent="0.25">
      <c r="A25" s="12"/>
      <c r="B25" s="12"/>
      <c r="C25" s="12"/>
      <c r="D25" s="12"/>
      <c r="E25" s="12"/>
      <c r="F25" s="121"/>
      <c r="G25" s="121"/>
      <c r="H25" s="121"/>
      <c r="I25" s="121"/>
      <c r="L25" s="25"/>
    </row>
    <row r="26" spans="1:12" s="11" customFormat="1" ht="15.75" x14ac:dyDescent="0.25">
      <c r="A26" s="14" t="s">
        <v>95</v>
      </c>
      <c r="B26" s="9" vm="26">
        <v>9077.750242099999</v>
      </c>
      <c r="C26" s="9">
        <v>8386.2558352100023</v>
      </c>
      <c r="D26" s="9">
        <v>7535.4804586099908</v>
      </c>
      <c r="E26" s="9">
        <v>7277.3993779700004</v>
      </c>
      <c r="F26" s="122"/>
      <c r="G26" s="122"/>
      <c r="H26" s="122"/>
      <c r="I26" s="123"/>
      <c r="L26" s="25"/>
    </row>
    <row r="27" spans="1:12" s="11" customFormat="1" ht="15.75" x14ac:dyDescent="0.25">
      <c r="A27" s="14" t="s">
        <v>59</v>
      </c>
      <c r="B27" s="9">
        <v>-5290.4858997399897</v>
      </c>
      <c r="C27" s="9">
        <v>-4947.9785875799926</v>
      </c>
      <c r="D27" s="9">
        <v>-4481.8857579699916</v>
      </c>
      <c r="E27" s="9">
        <v>-4420.1793708500018</v>
      </c>
      <c r="F27" s="122"/>
      <c r="G27" s="122"/>
      <c r="H27" s="122"/>
      <c r="I27" s="123"/>
      <c r="L27" s="25"/>
    </row>
    <row r="28" spans="1:12" s="11" customFormat="1" ht="15.75" x14ac:dyDescent="0.25">
      <c r="A28" s="15" t="s">
        <v>77</v>
      </c>
      <c r="B28" s="63">
        <v>-2302.3352577600017</v>
      </c>
      <c r="C28" s="63">
        <v>-2122.4570889199999</v>
      </c>
      <c r="D28" s="63">
        <v>-1889.9377734000007</v>
      </c>
      <c r="E28" s="63">
        <v>-1826.0338348500004</v>
      </c>
      <c r="F28" s="122"/>
      <c r="G28" s="122"/>
      <c r="H28" s="122"/>
      <c r="I28" s="123"/>
      <c r="L28" s="25"/>
    </row>
    <row r="29" spans="1:12" s="11" customFormat="1" ht="15.75" x14ac:dyDescent="0.25">
      <c r="A29" s="16" t="s">
        <v>3</v>
      </c>
      <c r="B29" s="10">
        <f t="shared" ref="B29:D29" si="2">B26+B27+B28</f>
        <v>1484.9290846000076</v>
      </c>
      <c r="C29" s="10">
        <f t="shared" si="2"/>
        <v>1315.8201587100098</v>
      </c>
      <c r="D29" s="10">
        <f t="shared" si="2"/>
        <v>1163.6569272399986</v>
      </c>
      <c r="E29" s="10">
        <f>E26+E27+E28</f>
        <v>1031.1861722699982</v>
      </c>
      <c r="F29" s="125"/>
      <c r="G29" s="125"/>
      <c r="H29" s="125"/>
      <c r="I29" s="123"/>
      <c r="L29" s="25"/>
    </row>
    <row r="30" spans="1:12" s="11" customFormat="1" ht="15.75" x14ac:dyDescent="0.25">
      <c r="A30" s="16"/>
      <c r="B30" s="16"/>
      <c r="C30" s="16"/>
      <c r="D30" s="10"/>
      <c r="E30" s="10"/>
      <c r="F30" s="125"/>
      <c r="G30" s="125"/>
      <c r="H30" s="125"/>
      <c r="I30" s="123"/>
      <c r="L30" s="25"/>
    </row>
    <row r="31" spans="1:12" s="11" customFormat="1" ht="15.75" x14ac:dyDescent="0.25">
      <c r="A31" s="16"/>
      <c r="B31" s="16"/>
      <c r="C31" s="16"/>
      <c r="D31" s="10"/>
      <c r="E31" s="10"/>
      <c r="F31" s="125"/>
      <c r="G31" s="125"/>
      <c r="H31" s="125"/>
      <c r="I31" s="123"/>
      <c r="L31" s="25"/>
    </row>
    <row r="32" spans="1:12" s="11" customFormat="1" ht="16.5" x14ac:dyDescent="0.25">
      <c r="A32" s="57" t="s">
        <v>9</v>
      </c>
      <c r="B32" s="57"/>
      <c r="C32" s="57"/>
      <c r="D32" s="12"/>
      <c r="E32" s="10"/>
      <c r="F32" s="125"/>
      <c r="G32" s="125"/>
      <c r="H32" s="125"/>
      <c r="I32" s="123"/>
      <c r="L32" s="25"/>
    </row>
    <row r="33" spans="1:12" s="11" customFormat="1" ht="16.5" x14ac:dyDescent="0.25">
      <c r="A33" s="57"/>
      <c r="B33" s="57"/>
      <c r="C33" s="57"/>
      <c r="D33" s="12"/>
      <c r="E33" s="10"/>
      <c r="F33" s="125"/>
      <c r="G33" s="125"/>
      <c r="H33" s="125"/>
      <c r="I33" s="123"/>
      <c r="L33" s="25"/>
    </row>
    <row r="34" spans="1:12" s="11" customFormat="1" ht="15.75" x14ac:dyDescent="0.25">
      <c r="A34" s="46" t="s">
        <v>108</v>
      </c>
      <c r="B34" s="9">
        <v>1997.7548888199997</v>
      </c>
      <c r="C34" s="9">
        <v>1229.274368169996</v>
      </c>
      <c r="D34" s="9">
        <v>1142.034044980001</v>
      </c>
      <c r="E34" s="10"/>
      <c r="F34" s="125"/>
      <c r="G34" s="125"/>
      <c r="H34" s="125"/>
      <c r="I34" s="123"/>
      <c r="L34" s="25"/>
    </row>
    <row r="35" spans="1:12" s="11" customFormat="1" ht="15.75" x14ac:dyDescent="0.25">
      <c r="A35" s="96" t="s">
        <v>57</v>
      </c>
      <c r="B35" s="142" t="s">
        <v>51</v>
      </c>
      <c r="C35" s="9" vm="16">
        <v>-58.99347435</v>
      </c>
      <c r="D35" s="9" vm="1">
        <v>-76.457262100000008</v>
      </c>
      <c r="E35" s="10"/>
      <c r="F35" s="125"/>
      <c r="G35" s="125"/>
      <c r="H35" s="125"/>
      <c r="I35" s="123"/>
      <c r="L35" s="25"/>
    </row>
    <row r="36" spans="1:12" s="11" customFormat="1" ht="15.75" x14ac:dyDescent="0.25">
      <c r="A36" s="96" t="s">
        <v>52</v>
      </c>
      <c r="B36" s="9">
        <v>-608.50806831999989</v>
      </c>
      <c r="C36" s="9">
        <v>-232.31524528999995</v>
      </c>
      <c r="D36" s="9">
        <v>-327.37085224000003</v>
      </c>
      <c r="E36" s="10"/>
      <c r="F36" s="125"/>
      <c r="G36" s="125"/>
      <c r="H36" s="125"/>
      <c r="I36" s="123"/>
      <c r="L36" s="25"/>
    </row>
    <row r="37" spans="1:12" s="11" customFormat="1" ht="15.75" x14ac:dyDescent="0.25">
      <c r="A37" s="96" t="s">
        <v>11</v>
      </c>
      <c r="B37" s="9">
        <v>-165.52559891999991</v>
      </c>
      <c r="C37" s="9">
        <v>14.539134349999998</v>
      </c>
      <c r="D37" s="9">
        <v>198.13599006999999</v>
      </c>
      <c r="E37" s="10"/>
      <c r="F37" s="125"/>
      <c r="G37" s="125"/>
      <c r="H37" s="125"/>
      <c r="I37" s="123"/>
      <c r="L37" s="25"/>
    </row>
    <row r="38" spans="1:12" s="11" customFormat="1" ht="15.75" x14ac:dyDescent="0.25">
      <c r="A38" s="96" t="s">
        <v>12</v>
      </c>
      <c r="B38" s="9">
        <v>127.79188484999999</v>
      </c>
      <c r="C38" s="9">
        <v>78.990767579999996</v>
      </c>
      <c r="D38" s="9">
        <v>68.435499239999999</v>
      </c>
      <c r="E38" s="10"/>
      <c r="F38" s="125"/>
      <c r="G38" s="125"/>
      <c r="H38" s="125"/>
      <c r="I38" s="123"/>
      <c r="L38" s="25"/>
    </row>
    <row r="39" spans="1:12" s="11" customFormat="1" ht="15.75" x14ac:dyDescent="0.25">
      <c r="A39" s="96" t="s">
        <v>13</v>
      </c>
      <c r="B39" s="58">
        <v>-89.738108499999996</v>
      </c>
      <c r="C39" s="58">
        <v>164.15142069999999</v>
      </c>
      <c r="D39" s="60" t="s">
        <v>51</v>
      </c>
      <c r="E39" s="10"/>
      <c r="F39" s="125"/>
      <c r="G39" s="125"/>
      <c r="H39" s="125"/>
      <c r="I39" s="123"/>
      <c r="L39" s="25"/>
    </row>
    <row r="40" spans="1:12" s="11" customFormat="1" ht="15.75" x14ac:dyDescent="0.25">
      <c r="A40" s="97" t="s">
        <v>53</v>
      </c>
      <c r="B40" s="63">
        <v>81.487170370000115</v>
      </c>
      <c r="C40" s="63">
        <v>-2.6623194900000158</v>
      </c>
      <c r="D40" s="63">
        <v>40.755289690000041</v>
      </c>
      <c r="E40" s="10"/>
      <c r="F40" s="125"/>
      <c r="G40" s="125"/>
      <c r="H40" s="125"/>
      <c r="I40" s="123"/>
      <c r="L40" s="25"/>
    </row>
    <row r="41" spans="1:12" s="11" customFormat="1" ht="15.75" x14ac:dyDescent="0.25">
      <c r="A41" s="16" t="s">
        <v>9</v>
      </c>
      <c r="B41" s="10">
        <f t="shared" ref="B41:C41" si="3">SUM(B34:B40)</f>
        <v>1343.2621683</v>
      </c>
      <c r="C41" s="10">
        <f t="shared" si="3"/>
        <v>1192.9846516699961</v>
      </c>
      <c r="D41" s="10">
        <f>SUM(D34:D40)</f>
        <v>1045.532709640001</v>
      </c>
      <c r="E41" s="77"/>
      <c r="F41" s="124"/>
      <c r="G41" s="124"/>
      <c r="H41" s="124"/>
      <c r="I41" s="124"/>
      <c r="L41" s="25"/>
    </row>
    <row r="42" spans="1:12" s="11" customFormat="1" ht="15.75" x14ac:dyDescent="0.25">
      <c r="A42" s="16"/>
      <c r="B42" s="10"/>
      <c r="C42" s="10"/>
      <c r="D42" s="10"/>
      <c r="E42" s="77"/>
      <c r="F42" s="124"/>
      <c r="G42" s="124"/>
      <c r="H42" s="124"/>
      <c r="I42" s="124"/>
      <c r="L42" s="25"/>
    </row>
    <row r="43" spans="1:12" s="11" customFormat="1" ht="15.75" x14ac:dyDescent="0.25">
      <c r="A43" s="16"/>
      <c r="B43" s="10"/>
      <c r="C43" s="10"/>
      <c r="D43" s="10"/>
      <c r="E43" s="77"/>
      <c r="F43" s="124"/>
      <c r="G43" s="124"/>
      <c r="H43" s="124"/>
      <c r="I43" s="124"/>
      <c r="L43" s="25"/>
    </row>
    <row r="44" spans="1:12" s="11" customFormat="1" ht="16.5" x14ac:dyDescent="0.25">
      <c r="A44" s="67" t="s">
        <v>17</v>
      </c>
      <c r="B44" s="67"/>
      <c r="C44" s="67"/>
      <c r="D44" s="6"/>
      <c r="E44" s="6"/>
      <c r="F44" s="124"/>
      <c r="G44" s="124"/>
      <c r="H44" s="124"/>
      <c r="I44" s="124"/>
      <c r="L44" s="25"/>
    </row>
    <row r="45" spans="1:12" s="11" customFormat="1" ht="16.5" x14ac:dyDescent="0.25">
      <c r="A45" s="67"/>
      <c r="B45" s="67"/>
      <c r="C45" s="67"/>
      <c r="D45" s="155"/>
      <c r="E45" s="155"/>
      <c r="F45" s="124"/>
      <c r="G45" s="124"/>
      <c r="H45" s="124"/>
      <c r="I45" s="124"/>
      <c r="L45" s="25"/>
    </row>
    <row r="46" spans="1:12" s="11" customFormat="1" ht="15.75" x14ac:dyDescent="0.25">
      <c r="A46" s="15" t="s">
        <v>5</v>
      </c>
      <c r="B46" s="63">
        <v>5290.4858997399897</v>
      </c>
      <c r="C46" s="63">
        <v>4947.9785875799926</v>
      </c>
      <c r="D46" s="115"/>
      <c r="E46" s="115"/>
      <c r="F46" s="124"/>
      <c r="G46" s="124"/>
      <c r="H46" s="124"/>
      <c r="I46" s="124"/>
      <c r="L46" s="25"/>
    </row>
    <row r="47" spans="1:12" s="11" customFormat="1" ht="15.75" x14ac:dyDescent="0.25">
      <c r="A47" s="14" t="s">
        <v>95</v>
      </c>
      <c r="B47" s="9" vm="26">
        <v>9077.750242099999</v>
      </c>
      <c r="C47" s="9">
        <v>8386.2558352100023</v>
      </c>
      <c r="D47" s="115"/>
      <c r="E47" s="115"/>
      <c r="F47" s="124"/>
      <c r="G47" s="124"/>
      <c r="H47" s="124"/>
      <c r="I47" s="124"/>
      <c r="L47" s="25"/>
    </row>
    <row r="48" spans="1:12" s="11" customFormat="1" ht="15.75" x14ac:dyDescent="0.25">
      <c r="A48" s="4" t="s">
        <v>17</v>
      </c>
      <c r="B48" s="100">
        <f>B46/B47</f>
        <v>0.58279703215497547</v>
      </c>
      <c r="C48" s="100">
        <f t="shared" ref="C48" si="4">C46/C47</f>
        <v>0.59001045100552774</v>
      </c>
      <c r="D48" s="156"/>
      <c r="E48" s="156"/>
      <c r="F48" s="124"/>
      <c r="G48" s="124"/>
      <c r="H48" s="124"/>
      <c r="I48" s="124"/>
      <c r="L48" s="25"/>
    </row>
    <row r="49" spans="1:12" s="11" customFormat="1" ht="15.75" x14ac:dyDescent="0.25">
      <c r="A49" s="16"/>
      <c r="B49" s="10"/>
      <c r="C49" s="10"/>
      <c r="D49" s="157"/>
      <c r="E49" s="158"/>
      <c r="F49" s="124"/>
      <c r="G49" s="124"/>
      <c r="H49" s="124"/>
      <c r="I49" s="124"/>
      <c r="L49" s="25"/>
    </row>
    <row r="50" spans="1:12" s="11" customFormat="1" ht="15.75" x14ac:dyDescent="0.25">
      <c r="A50" s="16"/>
      <c r="B50" s="10"/>
      <c r="C50" s="10"/>
      <c r="D50" s="157"/>
      <c r="E50" s="158"/>
      <c r="F50" s="124"/>
      <c r="G50" s="124"/>
      <c r="H50" s="124"/>
      <c r="I50" s="124"/>
      <c r="L50" s="25"/>
    </row>
    <row r="51" spans="1:12" s="11" customFormat="1" ht="16.5" x14ac:dyDescent="0.25">
      <c r="A51" s="67" t="s">
        <v>19</v>
      </c>
      <c r="B51" s="67"/>
      <c r="C51" s="67"/>
      <c r="D51" s="159"/>
      <c r="E51" s="159"/>
      <c r="F51" s="124"/>
      <c r="G51" s="124"/>
      <c r="H51" s="124"/>
      <c r="I51" s="124"/>
      <c r="L51" s="25"/>
    </row>
    <row r="52" spans="1:12" s="11" customFormat="1" ht="15.75" x14ac:dyDescent="0.25">
      <c r="A52" s="19"/>
      <c r="B52" s="19"/>
      <c r="C52" s="19"/>
      <c r="D52" s="159"/>
      <c r="E52" s="159"/>
      <c r="F52" s="124"/>
      <c r="G52" s="124"/>
      <c r="H52" s="124"/>
      <c r="I52" s="124"/>
      <c r="L52" s="25"/>
    </row>
    <row r="53" spans="1:12" s="11" customFormat="1" ht="15.75" x14ac:dyDescent="0.25">
      <c r="A53" s="15" t="s">
        <v>80</v>
      </c>
      <c r="B53" s="63">
        <v>2302.3352577599999</v>
      </c>
      <c r="C53" s="63">
        <v>2122.4570889199999</v>
      </c>
      <c r="D53" s="115"/>
      <c r="E53" s="115"/>
      <c r="F53" s="124"/>
      <c r="G53" s="124"/>
      <c r="H53" s="124"/>
      <c r="I53" s="124"/>
      <c r="L53" s="25"/>
    </row>
    <row r="54" spans="1:12" s="11" customFormat="1" ht="15.75" x14ac:dyDescent="0.25">
      <c r="A54" s="14" t="s">
        <v>95</v>
      </c>
      <c r="B54" s="9" vm="26">
        <v>9077.750242099999</v>
      </c>
      <c r="C54" s="9">
        <v>8386.2558352100023</v>
      </c>
      <c r="D54" s="115"/>
      <c r="E54" s="115"/>
      <c r="F54" s="124"/>
      <c r="G54" s="124"/>
      <c r="H54" s="124"/>
      <c r="I54" s="124"/>
      <c r="L54" s="25"/>
    </row>
    <row r="55" spans="1:12" s="11" customFormat="1" ht="15.75" x14ac:dyDescent="0.25">
      <c r="A55" s="4" t="s">
        <v>19</v>
      </c>
      <c r="B55" s="100">
        <f t="shared" ref="B55:C55" si="5">B53/B54</f>
        <v>0.25362399232823457</v>
      </c>
      <c r="C55" s="100">
        <f t="shared" si="5"/>
        <v>0.25308756739912297</v>
      </c>
      <c r="D55" s="156"/>
      <c r="E55" s="156"/>
      <c r="F55" s="124"/>
      <c r="G55" s="124"/>
      <c r="H55" s="124"/>
      <c r="I55" s="124"/>
      <c r="L55" s="25"/>
    </row>
    <row r="56" spans="1:12" s="11" customFormat="1" ht="15.75" x14ac:dyDescent="0.25">
      <c r="A56" s="16"/>
      <c r="B56" s="10"/>
      <c r="C56" s="10"/>
      <c r="D56" s="157"/>
      <c r="E56" s="158"/>
      <c r="F56" s="124"/>
      <c r="G56" s="124"/>
      <c r="H56" s="124"/>
      <c r="I56" s="124"/>
      <c r="L56" s="25"/>
    </row>
    <row r="57" spans="1:12" s="11" customFormat="1" ht="15.75" x14ac:dyDescent="0.25">
      <c r="A57" s="16"/>
      <c r="B57" s="16"/>
      <c r="C57" s="16"/>
      <c r="D57" s="157"/>
      <c r="E57" s="157"/>
      <c r="F57" s="125"/>
      <c r="G57" s="125"/>
      <c r="H57" s="125"/>
      <c r="I57" s="123"/>
      <c r="L57" s="25"/>
    </row>
    <row r="58" spans="1:12" s="11" customFormat="1" ht="16.5" x14ac:dyDescent="0.25">
      <c r="A58" s="57" t="s">
        <v>7</v>
      </c>
      <c r="B58" s="57"/>
      <c r="C58" s="57"/>
      <c r="D58" s="10"/>
      <c r="E58" s="10"/>
      <c r="F58" s="125"/>
      <c r="G58" s="125"/>
      <c r="H58" s="125"/>
      <c r="I58" s="123"/>
      <c r="L58" s="25"/>
    </row>
    <row r="59" spans="1:12" s="11" customFormat="1" ht="16.5" x14ac:dyDescent="0.25">
      <c r="A59" s="57"/>
      <c r="B59" s="57"/>
      <c r="C59" s="57"/>
      <c r="D59" s="10"/>
      <c r="E59" s="10"/>
      <c r="F59" s="125"/>
      <c r="G59" s="125"/>
      <c r="H59" s="125"/>
      <c r="I59" s="123"/>
      <c r="L59" s="25"/>
    </row>
    <row r="60" spans="1:12" s="11" customFormat="1" ht="15.75" x14ac:dyDescent="0.25">
      <c r="A60" s="108" t="s">
        <v>5</v>
      </c>
      <c r="B60" s="9">
        <v>5290.4858997399897</v>
      </c>
      <c r="C60" s="9">
        <v>4947.9785875799926</v>
      </c>
      <c r="D60" s="9">
        <v>4481.8857579699916</v>
      </c>
      <c r="E60" s="9">
        <v>4420.1793708499999</v>
      </c>
      <c r="F60" s="122"/>
      <c r="G60" s="122"/>
      <c r="H60" s="122"/>
      <c r="I60" s="123"/>
      <c r="L60" s="25"/>
    </row>
    <row r="61" spans="1:12" s="11" customFormat="1" ht="15.75" x14ac:dyDescent="0.25">
      <c r="A61" s="15" t="s">
        <v>80</v>
      </c>
      <c r="B61" s="63">
        <v>2302.3352577599999</v>
      </c>
      <c r="C61" s="63">
        <v>2122.4570889199999</v>
      </c>
      <c r="D61" s="63">
        <v>1889.9377734000007</v>
      </c>
      <c r="E61" s="63">
        <v>1826.0338348499999</v>
      </c>
      <c r="F61" s="122"/>
      <c r="G61" s="122"/>
      <c r="H61" s="122"/>
      <c r="I61" s="123"/>
      <c r="L61" s="25"/>
    </row>
    <row r="62" spans="1:12" s="11" customFormat="1" ht="15.75" x14ac:dyDescent="0.25">
      <c r="A62" s="14" t="s">
        <v>95</v>
      </c>
      <c r="B62" s="9" vm="26">
        <v>9077.750242099999</v>
      </c>
      <c r="C62" s="9">
        <v>8386.2558352100023</v>
      </c>
      <c r="D62" s="9">
        <v>7535.4804586099908</v>
      </c>
      <c r="E62" s="9">
        <v>7277.3993779700004</v>
      </c>
      <c r="F62" s="122"/>
      <c r="G62" s="122"/>
      <c r="H62" s="122"/>
      <c r="I62" s="123"/>
      <c r="L62" s="25"/>
    </row>
    <row r="63" spans="1:12" s="11" customFormat="1" ht="16.5" x14ac:dyDescent="0.25">
      <c r="A63" s="76" t="s">
        <v>7</v>
      </c>
      <c r="B63" s="143">
        <f t="shared" ref="B63:D63" si="6">(B60+B61)/B62</f>
        <v>0.8364210244832101</v>
      </c>
      <c r="C63" s="143">
        <f t="shared" si="6"/>
        <v>0.84309801840465071</v>
      </c>
      <c r="D63" s="143">
        <f t="shared" si="6"/>
        <v>0.84557627962389426</v>
      </c>
      <c r="E63" s="143">
        <f>(E60+E61)/E62</f>
        <v>0.8583029295614053</v>
      </c>
      <c r="F63" s="126"/>
      <c r="G63" s="126"/>
      <c r="H63" s="126"/>
      <c r="I63" s="123"/>
      <c r="L63" s="25"/>
    </row>
    <row r="64" spans="1:12" s="11" customFormat="1" ht="16.5" x14ac:dyDescent="0.25">
      <c r="A64" s="57"/>
      <c r="B64" s="57"/>
      <c r="C64" s="75"/>
      <c r="D64" s="75"/>
      <c r="E64" s="75"/>
      <c r="F64" s="126"/>
      <c r="G64" s="126"/>
      <c r="H64" s="126"/>
      <c r="I64" s="123"/>
      <c r="L64" s="25"/>
    </row>
    <row r="65" spans="1:12" s="11" customFormat="1" ht="16.5" x14ac:dyDescent="0.25">
      <c r="A65" s="57"/>
      <c r="B65" s="57"/>
      <c r="C65" s="57"/>
      <c r="D65" s="57"/>
      <c r="E65" s="57"/>
      <c r="F65" s="121"/>
      <c r="G65" s="121"/>
      <c r="H65" s="121"/>
      <c r="I65" s="123"/>
      <c r="L65" s="25"/>
    </row>
    <row r="66" spans="1:12" s="11" customFormat="1" ht="16.5" x14ac:dyDescent="0.25">
      <c r="A66" s="57" t="s">
        <v>84</v>
      </c>
      <c r="B66" s="57"/>
      <c r="C66" s="57"/>
      <c r="D66" s="57"/>
      <c r="E66" s="57"/>
      <c r="F66" s="121"/>
      <c r="G66" s="121"/>
      <c r="H66" s="121"/>
      <c r="I66" s="123"/>
      <c r="L66" s="25"/>
    </row>
    <row r="67" spans="1:12" s="11" customFormat="1" ht="16.5" x14ac:dyDescent="0.25">
      <c r="A67" s="57"/>
      <c r="B67" s="57"/>
      <c r="C67" s="57"/>
      <c r="D67" s="57"/>
      <c r="E67" s="57"/>
      <c r="F67" s="121"/>
      <c r="G67" s="121"/>
      <c r="H67" s="121"/>
      <c r="I67" s="123"/>
      <c r="L67" s="25"/>
    </row>
    <row r="68" spans="1:12" s="11" customFormat="1" ht="16.5" x14ac:dyDescent="0.25">
      <c r="A68" s="89" t="s">
        <v>17</v>
      </c>
      <c r="B68" s="144">
        <v>0.59847600000000001</v>
      </c>
      <c r="C68" s="144">
        <v>0.60988418960186186</v>
      </c>
      <c r="D68" s="163"/>
      <c r="E68" s="57"/>
      <c r="F68" s="121"/>
      <c r="G68" s="121"/>
      <c r="H68" s="121"/>
      <c r="I68" s="123"/>
      <c r="L68" s="25"/>
    </row>
    <row r="69" spans="1:12" s="11" customFormat="1" ht="16.5" x14ac:dyDescent="0.2">
      <c r="A69" s="109" t="s">
        <v>81</v>
      </c>
      <c r="B69" s="145">
        <v>-1.0788000000000001E-2</v>
      </c>
      <c r="C69" s="145">
        <v>1.2468894031504805E-2</v>
      </c>
      <c r="D69" s="164"/>
      <c r="E69" s="98"/>
      <c r="F69" s="127"/>
      <c r="G69" s="127"/>
      <c r="H69" s="127"/>
      <c r="I69" s="127"/>
      <c r="L69" s="25"/>
    </row>
    <row r="70" spans="1:12" s="11" customFormat="1" ht="16.5" x14ac:dyDescent="0.2">
      <c r="A70" s="109" t="s">
        <v>82</v>
      </c>
      <c r="B70" s="145">
        <v>4.2509999999999996E-3</v>
      </c>
      <c r="C70" s="145">
        <v>2.1778418606022303E-2</v>
      </c>
      <c r="D70" s="164"/>
      <c r="E70" s="98"/>
      <c r="F70" s="127"/>
      <c r="G70" s="127"/>
      <c r="H70" s="127"/>
      <c r="I70" s="127"/>
      <c r="L70" s="25"/>
    </row>
    <row r="71" spans="1:12" s="11" customFormat="1" ht="16.5" x14ac:dyDescent="0.2">
      <c r="A71" s="109" t="s">
        <v>47</v>
      </c>
      <c r="B71" s="145">
        <v>-9.6100000000000005E-4</v>
      </c>
      <c r="C71" s="145">
        <v>-3.4688604733526224E-2</v>
      </c>
      <c r="D71" s="164"/>
      <c r="E71" s="98"/>
      <c r="F71" s="127"/>
      <c r="G71" s="127"/>
      <c r="H71" s="127"/>
      <c r="I71" s="127"/>
      <c r="L71" s="25"/>
    </row>
    <row r="72" spans="1:12" s="11" customFormat="1" ht="16.5" x14ac:dyDescent="0.2">
      <c r="A72" s="110" t="s">
        <v>48</v>
      </c>
      <c r="B72" s="146">
        <v>-2.8996000000000001E-2</v>
      </c>
      <c r="C72" s="146">
        <v>-2.7550818702078761E-2</v>
      </c>
      <c r="D72" s="164"/>
      <c r="E72" s="98"/>
      <c r="F72" s="127"/>
      <c r="G72" s="127"/>
      <c r="H72" s="127"/>
      <c r="I72" s="127"/>
    </row>
    <row r="73" spans="1:12" s="11" customFormat="1" ht="16.5" x14ac:dyDescent="0.25">
      <c r="A73" s="4" t="s">
        <v>84</v>
      </c>
      <c r="B73" s="143">
        <f>+B68-B69-B70-B71-B72</f>
        <v>0.63497000000000003</v>
      </c>
      <c r="C73" s="143">
        <f t="shared" ref="C73" si="7">+C68-C69-C70-C71-C72</f>
        <v>0.63787630039993981</v>
      </c>
      <c r="D73" s="165"/>
      <c r="E73" s="99"/>
      <c r="F73" s="128"/>
      <c r="G73" s="128"/>
      <c r="H73" s="128"/>
      <c r="I73" s="128"/>
    </row>
    <row r="74" spans="1:12" s="11" customFormat="1" ht="16.5" x14ac:dyDescent="0.25">
      <c r="A74" s="21"/>
      <c r="B74" s="143"/>
      <c r="C74" s="143"/>
      <c r="D74" s="165"/>
      <c r="E74" s="99"/>
      <c r="F74" s="128"/>
      <c r="G74" s="128"/>
      <c r="H74" s="128"/>
      <c r="I74" s="128"/>
    </row>
    <row r="75" spans="1:12" s="11" customFormat="1" ht="16.5" x14ac:dyDescent="0.25">
      <c r="A75" s="21"/>
      <c r="B75" s="143"/>
      <c r="C75" s="143"/>
      <c r="D75" s="165"/>
      <c r="E75" s="99"/>
      <c r="F75" s="128"/>
      <c r="G75" s="128"/>
      <c r="H75" s="128"/>
      <c r="I75" s="128"/>
    </row>
    <row r="76" spans="1:12" s="11" customFormat="1" ht="16.5" x14ac:dyDescent="0.25">
      <c r="A76" s="147" t="s">
        <v>85</v>
      </c>
      <c r="B76" s="143"/>
      <c r="C76" s="143"/>
      <c r="D76" s="165"/>
      <c r="E76" s="99"/>
      <c r="F76" s="128"/>
      <c r="G76" s="128"/>
      <c r="H76" s="128"/>
      <c r="I76" s="128"/>
    </row>
    <row r="77" spans="1:12" s="11" customFormat="1" ht="16.5" x14ac:dyDescent="0.25">
      <c r="A77" s="21"/>
      <c r="B77" s="143"/>
      <c r="C77" s="143"/>
      <c r="D77" s="165"/>
      <c r="E77" s="99"/>
      <c r="F77" s="128"/>
      <c r="G77" s="128"/>
      <c r="H77" s="128"/>
      <c r="I77" s="128"/>
    </row>
    <row r="78" spans="1:12" s="11" customFormat="1" ht="16.5" x14ac:dyDescent="0.2">
      <c r="A78" s="15" t="s">
        <v>80</v>
      </c>
      <c r="B78" s="63">
        <v>1590</v>
      </c>
      <c r="C78" s="63">
        <v>1522</v>
      </c>
      <c r="D78" s="115"/>
      <c r="E78" s="115"/>
      <c r="F78" s="128"/>
      <c r="G78" s="128"/>
      <c r="H78" s="128"/>
      <c r="I78" s="128"/>
    </row>
    <row r="79" spans="1:12" s="11" customFormat="1" ht="16.5" x14ac:dyDescent="0.2">
      <c r="A79" s="14" t="s">
        <v>4</v>
      </c>
      <c r="B79" s="9">
        <v>7027</v>
      </c>
      <c r="C79" s="9">
        <v>6704</v>
      </c>
      <c r="D79" s="115"/>
      <c r="E79" s="115"/>
      <c r="F79" s="128"/>
      <c r="G79" s="128"/>
      <c r="H79" s="128"/>
      <c r="I79" s="128"/>
    </row>
    <row r="80" spans="1:12" s="11" customFormat="1" ht="16.5" x14ac:dyDescent="0.25">
      <c r="A80" s="21" t="s">
        <v>85</v>
      </c>
      <c r="B80" s="143">
        <f>+B78/B79</f>
        <v>0.22627010103885015</v>
      </c>
      <c r="C80" s="143">
        <f>+C78/C79</f>
        <v>0.22702863961813843</v>
      </c>
      <c r="D80" s="165"/>
      <c r="E80" s="99"/>
      <c r="F80" s="128"/>
      <c r="G80" s="128"/>
      <c r="H80" s="128"/>
      <c r="I80" s="128"/>
    </row>
    <row r="81" spans="1:15" s="11" customFormat="1" ht="16.5" x14ac:dyDescent="0.25">
      <c r="A81" s="21"/>
      <c r="B81" s="75"/>
      <c r="C81" s="75"/>
      <c r="D81" s="75"/>
      <c r="E81" s="99"/>
      <c r="F81" s="128"/>
      <c r="G81" s="128"/>
      <c r="H81" s="128"/>
      <c r="I81" s="128"/>
    </row>
    <row r="82" spans="1:15" s="11" customFormat="1" ht="16.5" x14ac:dyDescent="0.25">
      <c r="A82" s="21"/>
      <c r="B82" s="75"/>
      <c r="C82" s="75"/>
      <c r="D82" s="75"/>
      <c r="E82" s="99"/>
      <c r="F82" s="128"/>
      <c r="G82" s="128"/>
      <c r="H82" s="128"/>
      <c r="I82" s="128"/>
    </row>
    <row r="83" spans="1:15" ht="18" x14ac:dyDescent="0.25">
      <c r="A83" s="64"/>
      <c r="B83" s="72" t="s">
        <v>49</v>
      </c>
      <c r="C83" s="72" t="s">
        <v>49</v>
      </c>
      <c r="D83" s="118"/>
      <c r="E83" s="148"/>
      <c r="F83" s="148"/>
      <c r="G83" s="148"/>
      <c r="H83" s="148"/>
      <c r="I83" s="148"/>
      <c r="J83" s="1"/>
      <c r="L83" s="17"/>
      <c r="N83" s="6"/>
      <c r="O83" s="6"/>
    </row>
    <row r="84" spans="1:15" ht="18" x14ac:dyDescent="0.25">
      <c r="A84" s="64" t="s">
        <v>98</v>
      </c>
      <c r="B84" s="65" t="s">
        <v>109</v>
      </c>
      <c r="C84" s="65" t="s">
        <v>68</v>
      </c>
      <c r="D84" s="160"/>
      <c r="E84" s="149"/>
      <c r="F84" s="5"/>
      <c r="G84" s="5"/>
      <c r="H84" s="5"/>
      <c r="I84" s="5"/>
      <c r="J84" s="1"/>
      <c r="N84" s="6"/>
      <c r="O84" s="6"/>
    </row>
    <row r="85" spans="1:15" ht="15.75" x14ac:dyDescent="0.25">
      <c r="A85" s="21"/>
      <c r="B85" s="21"/>
      <c r="C85" s="21"/>
      <c r="D85" s="130"/>
      <c r="E85" s="6"/>
      <c r="F85" s="6"/>
      <c r="G85" s="6"/>
      <c r="H85" s="6"/>
      <c r="I85" s="6"/>
      <c r="J85" s="1"/>
      <c r="N85" s="6"/>
      <c r="O85" s="6"/>
    </row>
    <row r="86" spans="1:15" s="11" customFormat="1" ht="16.5" x14ac:dyDescent="0.25">
      <c r="A86" s="57" t="s">
        <v>3</v>
      </c>
      <c r="B86" s="57"/>
      <c r="C86" s="57"/>
      <c r="D86" s="121"/>
      <c r="E86" s="12"/>
      <c r="F86" s="12"/>
      <c r="G86" s="12"/>
      <c r="H86" s="12"/>
      <c r="I86" s="12"/>
      <c r="L86" s="25"/>
    </row>
    <row r="87" spans="1:15" s="11" customFormat="1" ht="15.75" x14ac:dyDescent="0.25">
      <c r="A87" s="12"/>
      <c r="B87" s="12"/>
      <c r="C87" s="12"/>
      <c r="D87" s="121"/>
      <c r="E87" s="12"/>
      <c r="F87" s="12"/>
      <c r="G87" s="12"/>
      <c r="H87" s="12"/>
      <c r="I87" s="12"/>
      <c r="L87" s="25"/>
    </row>
    <row r="88" spans="1:15" s="11" customFormat="1" x14ac:dyDescent="0.2">
      <c r="A88" s="14" t="s">
        <v>4</v>
      </c>
      <c r="B88" s="9">
        <v>3994.9834354699992</v>
      </c>
      <c r="C88" s="9">
        <v>3667.2488100331002</v>
      </c>
      <c r="D88" s="122"/>
      <c r="E88" s="9"/>
      <c r="F88" s="9"/>
      <c r="G88" s="9"/>
      <c r="H88" s="9"/>
      <c r="I88" s="9"/>
      <c r="L88" s="25"/>
    </row>
    <row r="89" spans="1:15" s="11" customFormat="1" x14ac:dyDescent="0.2">
      <c r="A89" s="108" t="s">
        <v>59</v>
      </c>
      <c r="B89" s="9">
        <v>-2431.0372839700003</v>
      </c>
      <c r="C89" s="9">
        <v>-2225.5178034638302</v>
      </c>
      <c r="D89" s="122"/>
      <c r="E89" s="9"/>
      <c r="F89" s="9"/>
      <c r="G89" s="9"/>
      <c r="H89" s="9"/>
      <c r="I89" s="9"/>
      <c r="L89" s="25"/>
    </row>
    <row r="90" spans="1:15" s="11" customFormat="1" x14ac:dyDescent="0.2">
      <c r="A90" s="15" t="s">
        <v>77</v>
      </c>
      <c r="B90" s="63">
        <v>-848.59183490000009</v>
      </c>
      <c r="C90" s="63">
        <v>-814.18431321684295</v>
      </c>
      <c r="D90" s="122"/>
      <c r="E90" s="9"/>
      <c r="F90" s="9"/>
      <c r="G90" s="9"/>
      <c r="H90" s="9"/>
      <c r="I90" s="9"/>
      <c r="L90" s="25"/>
    </row>
    <row r="91" spans="1:15" s="11" customFormat="1" ht="15.75" x14ac:dyDescent="0.25">
      <c r="A91" s="16" t="s">
        <v>96</v>
      </c>
      <c r="B91" s="10">
        <f t="shared" ref="B91" si="8">B88+B89+B90</f>
        <v>715.35431659999881</v>
      </c>
      <c r="C91" s="10">
        <f>C88+C89+C90</f>
        <v>627.54669335242704</v>
      </c>
      <c r="D91" s="125"/>
      <c r="E91" s="10"/>
      <c r="F91" s="10"/>
      <c r="G91" s="10"/>
      <c r="H91" s="10"/>
      <c r="I91" s="10"/>
      <c r="L91" s="25"/>
    </row>
    <row r="92" spans="1:15" ht="16.5" x14ac:dyDescent="0.25">
      <c r="A92" s="57"/>
      <c r="B92" s="76"/>
      <c r="C92" s="76"/>
      <c r="D92" s="130"/>
      <c r="E92" s="6"/>
      <c r="F92" s="6"/>
      <c r="G92" s="6"/>
      <c r="H92" s="6"/>
      <c r="I92" s="12"/>
      <c r="J92" s="1"/>
      <c r="N92" s="6"/>
      <c r="O92" s="6"/>
    </row>
    <row r="93" spans="1:15" ht="15.75" x14ac:dyDescent="0.25">
      <c r="A93" s="21"/>
      <c r="B93" s="21"/>
      <c r="C93" s="21"/>
      <c r="D93" s="130"/>
      <c r="E93" s="6"/>
      <c r="F93" s="6"/>
      <c r="G93" s="6"/>
      <c r="H93" s="6"/>
      <c r="I93" s="6"/>
      <c r="J93" s="1"/>
      <c r="N93" s="6"/>
      <c r="O93" s="6"/>
    </row>
    <row r="94" spans="1:15" ht="16.5" x14ac:dyDescent="0.25">
      <c r="A94" s="67" t="s">
        <v>105</v>
      </c>
      <c r="B94" s="4"/>
      <c r="C94" s="4"/>
      <c r="D94" s="130"/>
      <c r="E94" s="6"/>
      <c r="F94" s="6"/>
      <c r="G94" s="6"/>
      <c r="H94" s="6"/>
      <c r="I94" s="6"/>
      <c r="J94" s="1"/>
      <c r="N94" s="6"/>
      <c r="O94" s="6"/>
    </row>
    <row r="95" spans="1:15" ht="16.5" x14ac:dyDescent="0.25">
      <c r="A95" s="67"/>
      <c r="B95" s="4"/>
      <c r="C95" s="4"/>
      <c r="D95" s="130"/>
      <c r="E95" s="6"/>
      <c r="F95" s="6"/>
      <c r="G95" s="6"/>
      <c r="H95" s="6"/>
      <c r="I95" s="6"/>
      <c r="J95" s="6"/>
      <c r="N95" s="6"/>
      <c r="O95" s="6"/>
    </row>
    <row r="96" spans="1:15" ht="15.75" x14ac:dyDescent="0.25">
      <c r="A96" s="15" t="s">
        <v>5</v>
      </c>
      <c r="B96" s="63">
        <v>2431.0372839700003</v>
      </c>
      <c r="C96" s="63">
        <v>2225.5178034638302</v>
      </c>
      <c r="D96" s="122"/>
      <c r="E96" s="9"/>
      <c r="F96" s="9"/>
      <c r="G96" s="9"/>
      <c r="H96" s="9"/>
      <c r="I96" s="9"/>
      <c r="J96" s="1"/>
      <c r="N96" s="6"/>
      <c r="O96" s="6"/>
    </row>
    <row r="97" spans="1:15" ht="15.75" x14ac:dyDescent="0.25">
      <c r="A97" s="14" t="s">
        <v>4</v>
      </c>
      <c r="B97" s="9">
        <v>3994.9834354699992</v>
      </c>
      <c r="C97" s="9">
        <v>3667.2488100331002</v>
      </c>
      <c r="D97" s="122"/>
      <c r="E97" s="9"/>
      <c r="F97" s="9"/>
      <c r="G97" s="9"/>
      <c r="H97" s="9"/>
      <c r="I97" s="9"/>
      <c r="J97" s="1"/>
      <c r="N97" s="6"/>
      <c r="O97" s="6"/>
    </row>
    <row r="98" spans="1:15" ht="15.75" x14ac:dyDescent="0.25">
      <c r="A98" s="4" t="s">
        <v>97</v>
      </c>
      <c r="B98" s="100">
        <f t="shared" ref="B98" si="9">B96/B97</f>
        <v>0.60852249408238035</v>
      </c>
      <c r="C98" s="100">
        <f>C96/C97</f>
        <v>0.60686305149929076</v>
      </c>
      <c r="D98" s="133"/>
      <c r="E98" s="100"/>
      <c r="F98" s="100"/>
      <c r="G98" s="100"/>
      <c r="H98" s="100"/>
      <c r="I98" s="100"/>
      <c r="J98" s="1"/>
      <c r="N98" s="6"/>
      <c r="O98" s="6"/>
    </row>
    <row r="99" spans="1:15" ht="16.5" x14ac:dyDescent="0.25">
      <c r="A99" s="67"/>
      <c r="B99" s="4"/>
      <c r="C99" s="4"/>
      <c r="D99" s="121"/>
      <c r="E99" s="12"/>
      <c r="F99" s="12"/>
      <c r="G99" s="12"/>
      <c r="H99" s="12"/>
      <c r="I99" s="12"/>
      <c r="J99" s="1"/>
      <c r="N99" s="6"/>
      <c r="O99" s="6"/>
    </row>
    <row r="100" spans="1:15" ht="15.75" x14ac:dyDescent="0.25">
      <c r="A100" s="19"/>
      <c r="B100" s="19"/>
      <c r="C100" s="19"/>
      <c r="D100" s="121"/>
      <c r="E100" s="12"/>
      <c r="F100" s="12"/>
      <c r="G100" s="12"/>
      <c r="H100" s="12"/>
      <c r="I100" s="12"/>
      <c r="J100" s="1"/>
      <c r="N100" s="6"/>
      <c r="O100" s="6"/>
    </row>
    <row r="101" spans="1:15" ht="16.5" x14ac:dyDescent="0.25">
      <c r="A101" s="67" t="s">
        <v>19</v>
      </c>
      <c r="B101" s="4"/>
      <c r="C101" s="4"/>
      <c r="D101" s="121"/>
      <c r="E101" s="12"/>
      <c r="F101" s="12"/>
      <c r="G101" s="12"/>
      <c r="H101" s="12"/>
      <c r="I101" s="12"/>
      <c r="J101" s="1"/>
      <c r="N101" s="6"/>
      <c r="O101" s="6"/>
    </row>
    <row r="102" spans="1:15" ht="15.75" x14ac:dyDescent="0.25">
      <c r="A102" s="19"/>
      <c r="B102" s="19"/>
      <c r="C102" s="19"/>
      <c r="D102" s="122"/>
      <c r="E102" s="12"/>
      <c r="F102" s="12"/>
      <c r="G102" s="12"/>
      <c r="H102" s="12"/>
      <c r="I102" s="12"/>
      <c r="J102" s="1"/>
      <c r="N102" s="6"/>
      <c r="O102" s="6"/>
    </row>
    <row r="103" spans="1:15" ht="15.75" x14ac:dyDescent="0.25">
      <c r="A103" s="15" t="s">
        <v>80</v>
      </c>
      <c r="B103" s="63">
        <v>848.59183490000009</v>
      </c>
      <c r="C103" s="63">
        <v>814.18431321684295</v>
      </c>
      <c r="D103" s="122"/>
      <c r="E103" s="9"/>
      <c r="F103" s="9"/>
      <c r="G103" s="9"/>
      <c r="H103" s="9"/>
      <c r="I103" s="9"/>
      <c r="J103" s="6"/>
      <c r="N103" s="6"/>
      <c r="O103" s="6"/>
    </row>
    <row r="104" spans="1:15" ht="15.75" x14ac:dyDescent="0.25">
      <c r="A104" s="14" t="s">
        <v>4</v>
      </c>
      <c r="B104" s="9">
        <v>3994.9834354699992</v>
      </c>
      <c r="C104" s="9">
        <v>3667.2488100331002</v>
      </c>
      <c r="D104" s="122"/>
      <c r="E104" s="9"/>
      <c r="F104" s="9"/>
      <c r="G104" s="9"/>
      <c r="H104" s="9"/>
      <c r="I104" s="9"/>
      <c r="J104" s="1"/>
      <c r="N104" s="6"/>
      <c r="O104" s="6"/>
    </row>
    <row r="105" spans="1:15" ht="16.5" x14ac:dyDescent="0.25">
      <c r="A105" s="4" t="s">
        <v>19</v>
      </c>
      <c r="B105" s="100">
        <f t="shared" ref="B105:C105" si="10">B103/B104</f>
        <v>0.21241435630637739</v>
      </c>
      <c r="C105" s="100">
        <f t="shared" si="10"/>
        <v>0.22201501872175786</v>
      </c>
      <c r="D105" s="134"/>
      <c r="E105" s="103"/>
      <c r="F105" s="103"/>
      <c r="G105" s="103"/>
      <c r="H105" s="103"/>
      <c r="I105" s="103"/>
      <c r="J105" s="1"/>
      <c r="N105" s="6"/>
      <c r="O105" s="6"/>
    </row>
    <row r="106" spans="1:15" ht="15.75" x14ac:dyDescent="0.25">
      <c r="A106" s="16"/>
      <c r="B106" s="4"/>
      <c r="C106" s="4"/>
      <c r="D106" s="121"/>
      <c r="E106" s="12"/>
      <c r="F106" s="12"/>
      <c r="G106" s="12"/>
      <c r="H106" s="12"/>
      <c r="I106" s="12"/>
      <c r="J106" s="1"/>
      <c r="N106" s="6"/>
      <c r="O106" s="6"/>
    </row>
    <row r="107" spans="1:15" ht="15.75" x14ac:dyDescent="0.25">
      <c r="A107" s="19"/>
      <c r="B107" s="19"/>
      <c r="C107" s="19"/>
      <c r="D107" s="129"/>
      <c r="E107" s="1"/>
      <c r="F107" s="1"/>
      <c r="G107" s="1"/>
      <c r="H107" s="1"/>
      <c r="I107" s="1"/>
      <c r="J107" s="1"/>
      <c r="N107" s="6"/>
      <c r="O107" s="6"/>
    </row>
    <row r="108" spans="1:15" ht="16.5" x14ac:dyDescent="0.25">
      <c r="A108" s="57" t="s">
        <v>7</v>
      </c>
      <c r="B108" s="76"/>
      <c r="C108" s="19"/>
      <c r="D108" s="129"/>
      <c r="E108" s="1"/>
      <c r="F108" s="1"/>
      <c r="G108" s="1"/>
      <c r="H108" s="1"/>
      <c r="I108" s="1"/>
      <c r="J108" s="1"/>
      <c r="N108" s="6"/>
      <c r="O108" s="6"/>
    </row>
    <row r="109" spans="1:15" ht="16.5" x14ac:dyDescent="0.25">
      <c r="A109" s="57"/>
      <c r="B109" s="76"/>
      <c r="C109" s="19"/>
      <c r="D109" s="129"/>
      <c r="E109" s="1"/>
      <c r="F109" s="1"/>
      <c r="G109" s="1"/>
      <c r="H109" s="1"/>
      <c r="I109" s="1"/>
      <c r="J109" s="1"/>
      <c r="N109" s="6"/>
      <c r="O109" s="6"/>
    </row>
    <row r="110" spans="1:15" ht="15.75" x14ac:dyDescent="0.25">
      <c r="A110" s="108" t="s">
        <v>5</v>
      </c>
      <c r="B110" s="9">
        <v>2431.0372839700003</v>
      </c>
      <c r="C110" s="78">
        <v>2225.5178034638302</v>
      </c>
      <c r="D110" s="136"/>
      <c r="E110" s="78"/>
      <c r="F110" s="78"/>
      <c r="G110" s="78"/>
      <c r="H110" s="78"/>
      <c r="I110" s="78"/>
      <c r="J110" s="1"/>
      <c r="N110" s="6"/>
      <c r="O110" s="6"/>
    </row>
    <row r="111" spans="1:15" ht="15.75" x14ac:dyDescent="0.25">
      <c r="A111" s="15" t="s">
        <v>80</v>
      </c>
      <c r="B111" s="63">
        <v>848.59183490000009</v>
      </c>
      <c r="C111" s="63">
        <v>814.18431321684295</v>
      </c>
      <c r="D111" s="122"/>
      <c r="E111" s="9"/>
      <c r="F111" s="9"/>
      <c r="G111" s="9"/>
      <c r="H111" s="9"/>
      <c r="I111" s="9"/>
      <c r="J111" s="1"/>
      <c r="N111" s="6"/>
      <c r="O111" s="6"/>
    </row>
    <row r="112" spans="1:15" ht="15.75" x14ac:dyDescent="0.25">
      <c r="A112" s="14" t="s">
        <v>4</v>
      </c>
      <c r="B112" s="9">
        <v>3994.9834354699992</v>
      </c>
      <c r="C112" s="78">
        <v>3667.2488100331002</v>
      </c>
      <c r="D112" s="136"/>
      <c r="E112" s="78"/>
      <c r="F112" s="78"/>
      <c r="G112" s="78"/>
      <c r="H112" s="78"/>
      <c r="I112" s="78"/>
      <c r="J112" s="1"/>
      <c r="N112" s="6"/>
      <c r="O112" s="6"/>
    </row>
    <row r="113" spans="1:15" ht="16.5" x14ac:dyDescent="0.25">
      <c r="A113" s="76" t="s">
        <v>7</v>
      </c>
      <c r="B113" s="161">
        <f t="shared" ref="B113:C113" si="11">(B110+B111)/B112</f>
        <v>0.82093685038875785</v>
      </c>
      <c r="C113" s="161">
        <f t="shared" si="11"/>
        <v>0.82887807022104865</v>
      </c>
      <c r="D113" s="137"/>
      <c r="E113" s="117"/>
      <c r="F113" s="117"/>
      <c r="G113" s="117"/>
      <c r="H113" s="117"/>
      <c r="I113" s="117"/>
      <c r="J113" s="1"/>
      <c r="N113" s="6"/>
      <c r="O113" s="6"/>
    </row>
    <row r="114" spans="1:15" ht="16.5" x14ac:dyDescent="0.25">
      <c r="A114" s="67"/>
      <c r="B114" s="103"/>
      <c r="C114" s="103"/>
      <c r="D114" s="134"/>
      <c r="J114" s="1"/>
      <c r="N114" s="6"/>
      <c r="O114" s="6"/>
    </row>
    <row r="115" spans="1:15" ht="15.75" x14ac:dyDescent="0.25">
      <c r="D115" s="135"/>
      <c r="E115" s="8"/>
      <c r="F115" s="8"/>
      <c r="G115" s="8"/>
      <c r="H115" s="8"/>
      <c r="I115" s="8"/>
      <c r="J115" s="8"/>
      <c r="K115" s="8"/>
      <c r="N115" s="6"/>
      <c r="O115" s="6"/>
    </row>
    <row r="116" spans="1:15" ht="18" x14ac:dyDescent="0.25">
      <c r="A116" s="64"/>
      <c r="B116" s="72" t="s">
        <v>49</v>
      </c>
      <c r="C116" s="72" t="s">
        <v>49</v>
      </c>
      <c r="D116" s="118"/>
      <c r="E116" s="148"/>
      <c r="F116" s="148"/>
      <c r="G116" s="148"/>
      <c r="H116" s="148"/>
      <c r="I116" s="148"/>
      <c r="J116" s="8"/>
      <c r="K116" s="8"/>
      <c r="N116" s="6"/>
      <c r="O116" s="6"/>
    </row>
    <row r="117" spans="1:15" s="11" customFormat="1" ht="18" x14ac:dyDescent="0.25">
      <c r="A117" s="64" t="s">
        <v>99</v>
      </c>
      <c r="B117" s="65" t="s">
        <v>109</v>
      </c>
      <c r="C117" s="65" t="s">
        <v>68</v>
      </c>
      <c r="D117" s="160"/>
      <c r="E117" s="99"/>
      <c r="F117" s="128"/>
      <c r="G117" s="128"/>
      <c r="H117" s="128"/>
      <c r="I117" s="128"/>
    </row>
    <row r="118" spans="1:15" s="11" customFormat="1" ht="16.5" x14ac:dyDescent="0.25">
      <c r="A118" s="21"/>
      <c r="B118" s="21"/>
      <c r="C118" s="21"/>
      <c r="D118" s="130"/>
      <c r="E118" s="99"/>
      <c r="F118" s="128"/>
      <c r="G118" s="128"/>
      <c r="H118" s="128"/>
      <c r="I118" s="128"/>
    </row>
    <row r="119" spans="1:15" s="11" customFormat="1" ht="16.5" x14ac:dyDescent="0.25">
      <c r="A119" s="57" t="s">
        <v>3</v>
      </c>
      <c r="B119" s="57"/>
      <c r="C119" s="57"/>
      <c r="D119" s="121"/>
      <c r="E119" s="99"/>
      <c r="F119" s="128"/>
      <c r="G119" s="128"/>
      <c r="H119" s="128"/>
      <c r="I119" s="128"/>
    </row>
    <row r="120" spans="1:15" s="11" customFormat="1" ht="16.5" x14ac:dyDescent="0.25">
      <c r="A120" s="12"/>
      <c r="B120" s="12"/>
      <c r="C120" s="12"/>
      <c r="D120" s="121"/>
      <c r="E120" s="99"/>
      <c r="F120" s="128"/>
      <c r="G120" s="128"/>
      <c r="H120" s="128"/>
      <c r="I120" s="128"/>
    </row>
    <row r="121" spans="1:15" s="11" customFormat="1" ht="16.5" x14ac:dyDescent="0.2">
      <c r="A121" s="14" t="s">
        <v>95</v>
      </c>
      <c r="B121" s="9">
        <v>2000.2841646299996</v>
      </c>
      <c r="C121" s="9" vm="24">
        <v>1659.4119935800002</v>
      </c>
      <c r="D121" s="122"/>
      <c r="E121" s="99"/>
      <c r="F121" s="128"/>
      <c r="G121" s="128"/>
      <c r="H121" s="128"/>
      <c r="I121" s="128"/>
    </row>
    <row r="122" spans="1:15" s="11" customFormat="1" ht="16.5" x14ac:dyDescent="0.2">
      <c r="A122" s="108" t="s">
        <v>59</v>
      </c>
      <c r="B122" s="9">
        <v>-1072.5007493499995</v>
      </c>
      <c r="C122" s="9">
        <v>-868.35492843999987</v>
      </c>
      <c r="D122" s="122"/>
      <c r="E122" s="99"/>
      <c r="F122" s="128"/>
      <c r="G122" s="128"/>
      <c r="H122" s="128"/>
      <c r="I122" s="128"/>
    </row>
    <row r="123" spans="1:15" s="11" customFormat="1" ht="16.5" x14ac:dyDescent="0.2">
      <c r="A123" s="15" t="s">
        <v>77</v>
      </c>
      <c r="B123" s="63">
        <v>-712.2071969000001</v>
      </c>
      <c r="C123" s="63">
        <v>-600.81270284999994</v>
      </c>
      <c r="D123" s="122"/>
      <c r="E123" s="99"/>
      <c r="F123" s="128"/>
      <c r="G123" s="128"/>
      <c r="H123" s="128"/>
      <c r="I123" s="128"/>
    </row>
    <row r="124" spans="1:15" s="11" customFormat="1" ht="16.5" x14ac:dyDescent="0.25">
      <c r="A124" s="16" t="s">
        <v>96</v>
      </c>
      <c r="B124" s="10">
        <f t="shared" ref="B124:C124" si="12">B121+B122+B123</f>
        <v>215.57621838</v>
      </c>
      <c r="C124" s="10">
        <f t="shared" si="12"/>
        <v>190.24436229000037</v>
      </c>
      <c r="D124" s="125"/>
      <c r="E124" s="99"/>
      <c r="F124" s="128"/>
      <c r="G124" s="128"/>
      <c r="H124" s="128"/>
      <c r="I124" s="128"/>
    </row>
    <row r="125" spans="1:15" s="11" customFormat="1" ht="16.5" x14ac:dyDescent="0.25">
      <c r="A125" s="57"/>
      <c r="B125" s="76"/>
      <c r="C125" s="76"/>
      <c r="D125" s="130"/>
      <c r="E125" s="99"/>
      <c r="F125" s="128"/>
      <c r="G125" s="128"/>
      <c r="H125" s="128"/>
      <c r="I125" s="128"/>
    </row>
    <row r="126" spans="1:15" s="11" customFormat="1" ht="16.5" x14ac:dyDescent="0.25">
      <c r="A126" s="21"/>
      <c r="B126" s="21"/>
      <c r="C126" s="21"/>
      <c r="D126" s="130"/>
      <c r="E126" s="99"/>
      <c r="F126" s="128"/>
      <c r="G126" s="128"/>
      <c r="H126" s="128"/>
      <c r="I126" s="128"/>
    </row>
    <row r="127" spans="1:15" s="11" customFormat="1" ht="16.5" x14ac:dyDescent="0.25">
      <c r="A127" s="67" t="s">
        <v>17</v>
      </c>
      <c r="B127" s="4"/>
      <c r="C127" s="4"/>
      <c r="D127" s="130"/>
      <c r="E127" s="99"/>
      <c r="F127" s="128"/>
      <c r="G127" s="128"/>
      <c r="H127" s="128"/>
      <c r="I127" s="128"/>
    </row>
    <row r="128" spans="1:15" s="11" customFormat="1" ht="16.5" x14ac:dyDescent="0.25">
      <c r="A128" s="67"/>
      <c r="B128" s="4"/>
      <c r="C128" s="4"/>
      <c r="D128" s="130"/>
      <c r="E128" s="99"/>
      <c r="F128" s="128"/>
      <c r="G128" s="128"/>
      <c r="H128" s="128"/>
      <c r="I128" s="128"/>
    </row>
    <row r="129" spans="1:9" s="11" customFormat="1" ht="16.5" x14ac:dyDescent="0.2">
      <c r="A129" s="15" t="s">
        <v>5</v>
      </c>
      <c r="B129" s="63">
        <v>1072.5007493499995</v>
      </c>
      <c r="C129" s="63">
        <v>868.35492843999987</v>
      </c>
      <c r="D129" s="122"/>
      <c r="E129" s="99"/>
      <c r="F129" s="128"/>
      <c r="G129" s="128"/>
      <c r="H129" s="128"/>
      <c r="I129" s="128"/>
    </row>
    <row r="130" spans="1:9" s="11" customFormat="1" ht="16.5" x14ac:dyDescent="0.2">
      <c r="A130" s="14" t="s">
        <v>95</v>
      </c>
      <c r="B130" s="9">
        <v>2000.2841646299996</v>
      </c>
      <c r="C130" s="9" vm="24">
        <v>1659.4119935800002</v>
      </c>
      <c r="D130" s="122"/>
      <c r="E130" s="99"/>
      <c r="F130" s="128"/>
      <c r="G130" s="128"/>
      <c r="H130" s="128"/>
      <c r="I130" s="128"/>
    </row>
    <row r="131" spans="1:9" s="11" customFormat="1" ht="16.5" x14ac:dyDescent="0.25">
      <c r="A131" s="4" t="s">
        <v>97</v>
      </c>
      <c r="B131" s="100">
        <f t="shared" ref="B131:C131" si="13">B129/B130</f>
        <v>0.53617419380430087</v>
      </c>
      <c r="C131" s="100">
        <f t="shared" si="13"/>
        <v>0.52329073900847189</v>
      </c>
      <c r="D131" s="133"/>
      <c r="E131" s="99"/>
      <c r="F131" s="128"/>
      <c r="G131" s="128"/>
      <c r="H131" s="128"/>
      <c r="I131" s="128"/>
    </row>
    <row r="132" spans="1:9" s="11" customFormat="1" ht="16.5" x14ac:dyDescent="0.25">
      <c r="A132" s="67"/>
      <c r="B132" s="4"/>
      <c r="C132" s="4"/>
      <c r="D132" s="121"/>
      <c r="E132" s="99"/>
      <c r="F132" s="128"/>
      <c r="G132" s="128"/>
      <c r="H132" s="128"/>
      <c r="I132" s="128"/>
    </row>
    <row r="133" spans="1:9" s="11" customFormat="1" ht="16.5" x14ac:dyDescent="0.25">
      <c r="A133" s="19"/>
      <c r="B133" s="19"/>
      <c r="C133" s="19"/>
      <c r="D133" s="121"/>
      <c r="E133" s="99"/>
      <c r="F133" s="128"/>
      <c r="G133" s="128"/>
      <c r="H133" s="128"/>
      <c r="I133" s="128"/>
    </row>
    <row r="134" spans="1:9" s="11" customFormat="1" ht="16.5" x14ac:dyDescent="0.25">
      <c r="A134" s="67" t="s">
        <v>19</v>
      </c>
      <c r="B134" s="4"/>
      <c r="C134" s="4"/>
      <c r="D134" s="121"/>
      <c r="E134" s="99"/>
      <c r="F134" s="128"/>
      <c r="G134" s="128"/>
      <c r="H134" s="128"/>
      <c r="I134" s="128"/>
    </row>
    <row r="135" spans="1:9" s="11" customFormat="1" ht="16.5" x14ac:dyDescent="0.25">
      <c r="A135" s="19"/>
      <c r="B135" s="19"/>
      <c r="C135" s="19"/>
      <c r="D135" s="121"/>
      <c r="E135" s="99"/>
      <c r="F135" s="128"/>
      <c r="G135" s="128"/>
      <c r="H135" s="128"/>
      <c r="I135" s="128"/>
    </row>
    <row r="136" spans="1:9" s="11" customFormat="1" ht="16.5" x14ac:dyDescent="0.2">
      <c r="A136" s="15" t="s">
        <v>80</v>
      </c>
      <c r="B136" s="63">
        <v>712.2071969000001</v>
      </c>
      <c r="C136" s="63">
        <v>600.81270284999994</v>
      </c>
      <c r="D136" s="122"/>
      <c r="E136" s="99"/>
      <c r="F136" s="128"/>
      <c r="G136" s="128"/>
      <c r="H136" s="128"/>
      <c r="I136" s="128"/>
    </row>
    <row r="137" spans="1:9" s="11" customFormat="1" ht="16.5" x14ac:dyDescent="0.2">
      <c r="A137" s="14" t="s">
        <v>95</v>
      </c>
      <c r="B137" s="9">
        <v>2000.2841646299996</v>
      </c>
      <c r="C137" s="9" vm="24">
        <v>1659.4119935800002</v>
      </c>
      <c r="D137" s="122"/>
      <c r="E137" s="99"/>
      <c r="F137" s="128"/>
      <c r="G137" s="128"/>
      <c r="H137" s="128"/>
      <c r="I137" s="128"/>
    </row>
    <row r="138" spans="1:9" s="11" customFormat="1" ht="16.5" x14ac:dyDescent="0.25">
      <c r="A138" s="4" t="s">
        <v>19</v>
      </c>
      <c r="B138" s="100">
        <f t="shared" ref="B138:C138" si="14">B136/B137</f>
        <v>0.35605300961413144</v>
      </c>
      <c r="C138" s="100">
        <f t="shared" si="14"/>
        <v>0.36206361360195555</v>
      </c>
      <c r="D138" s="133"/>
      <c r="E138" s="99"/>
      <c r="F138" s="128"/>
      <c r="G138" s="128"/>
      <c r="H138" s="128"/>
      <c r="I138" s="128"/>
    </row>
    <row r="139" spans="1:9" s="11" customFormat="1" ht="16.5" x14ac:dyDescent="0.25">
      <c r="A139" s="16"/>
      <c r="B139" s="4"/>
      <c r="C139" s="4"/>
      <c r="D139" s="121"/>
      <c r="E139" s="99"/>
      <c r="F139" s="128"/>
      <c r="G139" s="128"/>
      <c r="H139" s="128"/>
      <c r="I139" s="128"/>
    </row>
    <row r="140" spans="1:9" s="11" customFormat="1" ht="16.5" x14ac:dyDescent="0.25">
      <c r="A140" s="19"/>
      <c r="B140" s="19"/>
      <c r="C140" s="19"/>
      <c r="D140" s="129"/>
      <c r="E140" s="99"/>
      <c r="F140" s="128"/>
      <c r="G140" s="128"/>
      <c r="H140" s="128"/>
      <c r="I140" s="128"/>
    </row>
    <row r="141" spans="1:9" s="11" customFormat="1" ht="16.5" x14ac:dyDescent="0.25">
      <c r="A141" s="57" t="s">
        <v>7</v>
      </c>
      <c r="B141" s="76"/>
      <c r="C141" s="19"/>
      <c r="D141" s="129"/>
      <c r="E141" s="99"/>
      <c r="F141" s="128"/>
      <c r="G141" s="128"/>
      <c r="H141" s="128"/>
      <c r="I141" s="128"/>
    </row>
    <row r="142" spans="1:9" s="11" customFormat="1" ht="16.5" x14ac:dyDescent="0.25">
      <c r="A142" s="57"/>
      <c r="B142" s="76"/>
      <c r="C142" s="19"/>
      <c r="D142" s="129"/>
      <c r="E142" s="99"/>
      <c r="F142" s="128"/>
      <c r="G142" s="128"/>
      <c r="H142" s="128"/>
      <c r="I142" s="128"/>
    </row>
    <row r="143" spans="1:9" s="11" customFormat="1" ht="16.5" x14ac:dyDescent="0.2">
      <c r="A143" s="108" t="s">
        <v>5</v>
      </c>
      <c r="B143" s="9">
        <v>1072.5007493499995</v>
      </c>
      <c r="C143" s="78">
        <v>868.35492843999987</v>
      </c>
      <c r="D143" s="136"/>
      <c r="E143" s="99"/>
      <c r="F143" s="128"/>
      <c r="G143" s="128"/>
      <c r="H143" s="128"/>
      <c r="I143" s="128"/>
    </row>
    <row r="144" spans="1:9" s="11" customFormat="1" ht="16.5" x14ac:dyDescent="0.2">
      <c r="A144" s="15" t="s">
        <v>80</v>
      </c>
      <c r="B144" s="63">
        <v>712.2071969000001</v>
      </c>
      <c r="C144" s="63">
        <v>600.81270284999994</v>
      </c>
      <c r="D144" s="122"/>
      <c r="E144" s="99"/>
      <c r="F144" s="128"/>
      <c r="G144" s="128"/>
      <c r="H144" s="128"/>
      <c r="I144" s="128"/>
    </row>
    <row r="145" spans="1:9" s="11" customFormat="1" ht="16.5" x14ac:dyDescent="0.2">
      <c r="A145" s="14" t="s">
        <v>95</v>
      </c>
      <c r="B145" s="9">
        <v>2000.2841646299996</v>
      </c>
      <c r="C145" s="78" vm="24">
        <v>1659.4119935800002</v>
      </c>
      <c r="D145" s="136"/>
      <c r="E145" s="99"/>
      <c r="F145" s="128"/>
      <c r="G145" s="128"/>
      <c r="H145" s="128"/>
      <c r="I145" s="128"/>
    </row>
    <row r="146" spans="1:9" s="11" customFormat="1" ht="16.5" x14ac:dyDescent="0.25">
      <c r="A146" s="76" t="s">
        <v>7</v>
      </c>
      <c r="B146" s="161">
        <f t="shared" ref="B146:C146" si="15">(B143+B144)/B145</f>
        <v>0.89222720341843231</v>
      </c>
      <c r="C146" s="161">
        <f t="shared" si="15"/>
        <v>0.8853543526104275</v>
      </c>
      <c r="D146" s="137"/>
      <c r="E146" s="99"/>
      <c r="F146" s="128"/>
      <c r="G146" s="128"/>
      <c r="H146" s="128"/>
      <c r="I146" s="128"/>
    </row>
    <row r="147" spans="1:9" s="11" customFormat="1" ht="16.5" x14ac:dyDescent="0.25">
      <c r="A147" s="21"/>
      <c r="B147" s="75"/>
      <c r="C147" s="75"/>
      <c r="D147" s="126"/>
      <c r="E147" s="99"/>
      <c r="F147" s="128"/>
      <c r="G147" s="128"/>
      <c r="H147" s="128"/>
      <c r="I147" s="128"/>
    </row>
    <row r="148" spans="1:9" s="11" customFormat="1" ht="16.5" x14ac:dyDescent="0.25">
      <c r="A148" s="21"/>
      <c r="B148" s="75"/>
      <c r="C148" s="75"/>
      <c r="D148" s="126"/>
      <c r="E148" s="99"/>
      <c r="F148" s="128"/>
      <c r="G148" s="128"/>
      <c r="H148" s="128"/>
      <c r="I148" s="128"/>
    </row>
    <row r="149" spans="1:9" s="11" customFormat="1" ht="18" x14ac:dyDescent="0.25">
      <c r="A149" s="64"/>
      <c r="B149" s="72" t="s">
        <v>49</v>
      </c>
      <c r="C149" s="72" t="s">
        <v>49</v>
      </c>
      <c r="D149" s="118"/>
      <c r="E149" s="99"/>
      <c r="F149" s="128"/>
      <c r="G149" s="128"/>
      <c r="H149" s="128"/>
      <c r="I149" s="128"/>
    </row>
    <row r="150" spans="1:9" s="11" customFormat="1" ht="18" x14ac:dyDescent="0.25">
      <c r="A150" s="64" t="s">
        <v>100</v>
      </c>
      <c r="B150" s="65" t="s">
        <v>109</v>
      </c>
      <c r="C150" s="65" t="s">
        <v>68</v>
      </c>
      <c r="D150" s="160"/>
      <c r="E150" s="99"/>
      <c r="F150" s="128"/>
      <c r="G150" s="128"/>
      <c r="H150" s="128"/>
      <c r="I150" s="128"/>
    </row>
    <row r="151" spans="1:9" s="11" customFormat="1" ht="16.5" x14ac:dyDescent="0.25">
      <c r="A151" s="21"/>
      <c r="B151" s="21"/>
      <c r="C151" s="21"/>
      <c r="D151" s="130"/>
      <c r="E151" s="99"/>
      <c r="F151" s="128"/>
      <c r="G151" s="128"/>
      <c r="H151" s="128"/>
      <c r="I151" s="128"/>
    </row>
    <row r="152" spans="1:9" s="11" customFormat="1" ht="16.5" x14ac:dyDescent="0.25">
      <c r="A152" s="57" t="s">
        <v>3</v>
      </c>
      <c r="B152" s="57"/>
      <c r="C152" s="57"/>
      <c r="D152" s="121"/>
      <c r="E152" s="99"/>
      <c r="F152" s="128"/>
      <c r="G152" s="128"/>
      <c r="H152" s="128"/>
      <c r="I152" s="128"/>
    </row>
    <row r="153" spans="1:9" s="11" customFormat="1" ht="16.5" x14ac:dyDescent="0.25">
      <c r="A153" s="12"/>
      <c r="B153" s="12"/>
      <c r="C153" s="12"/>
      <c r="D153" s="121"/>
      <c r="E153" s="99"/>
      <c r="F153" s="128"/>
      <c r="G153" s="128"/>
      <c r="H153" s="128"/>
      <c r="I153" s="128"/>
    </row>
    <row r="154" spans="1:9" s="11" customFormat="1" ht="16.5" x14ac:dyDescent="0.2">
      <c r="A154" s="14" t="s">
        <v>4</v>
      </c>
      <c r="B154" s="9">
        <v>2200.6575153499998</v>
      </c>
      <c r="C154" s="9">
        <v>2127.7749928689877</v>
      </c>
      <c r="D154" s="122"/>
      <c r="E154" s="99"/>
      <c r="F154" s="128"/>
      <c r="G154" s="128"/>
      <c r="H154" s="128"/>
      <c r="I154" s="128"/>
    </row>
    <row r="155" spans="1:9" s="11" customFormat="1" ht="16.5" x14ac:dyDescent="0.2">
      <c r="A155" s="108" t="s">
        <v>59</v>
      </c>
      <c r="B155" s="9">
        <v>-1285.3709733500002</v>
      </c>
      <c r="C155" s="9">
        <v>-1253.7242364405804</v>
      </c>
      <c r="D155" s="122"/>
      <c r="E155" s="99"/>
      <c r="F155" s="128"/>
      <c r="G155" s="128"/>
      <c r="H155" s="128"/>
      <c r="I155" s="128"/>
    </row>
    <row r="156" spans="1:9" s="11" customFormat="1" ht="16.5" x14ac:dyDescent="0.2">
      <c r="A156" s="15" t="s">
        <v>77</v>
      </c>
      <c r="B156" s="63">
        <v>-539.47365929000023</v>
      </c>
      <c r="C156" s="63">
        <v>-522.30882608152956</v>
      </c>
      <c r="D156" s="122"/>
      <c r="E156" s="99"/>
      <c r="F156" s="128"/>
      <c r="G156" s="128"/>
      <c r="H156" s="128"/>
      <c r="I156" s="128"/>
    </row>
    <row r="157" spans="1:9" s="11" customFormat="1" ht="16.5" x14ac:dyDescent="0.25">
      <c r="A157" s="16" t="s">
        <v>96</v>
      </c>
      <c r="B157" s="10">
        <f t="shared" ref="B157" si="16">B154+B155+B156</f>
        <v>375.81288270999937</v>
      </c>
      <c r="C157" s="10">
        <f>C154+C155+C156</f>
        <v>351.74193034687778</v>
      </c>
      <c r="D157" s="125"/>
      <c r="E157" s="99"/>
      <c r="F157" s="128"/>
      <c r="G157" s="128"/>
      <c r="H157" s="128"/>
      <c r="I157" s="128"/>
    </row>
    <row r="158" spans="1:9" s="11" customFormat="1" ht="16.5" x14ac:dyDescent="0.25">
      <c r="A158" s="57"/>
      <c r="B158" s="76"/>
      <c r="C158" s="76"/>
      <c r="D158" s="130"/>
      <c r="E158" s="99"/>
      <c r="F158" s="128"/>
      <c r="G158" s="128"/>
      <c r="H158" s="128"/>
      <c r="I158" s="128"/>
    </row>
    <row r="159" spans="1:9" s="11" customFormat="1" ht="16.5" x14ac:dyDescent="0.25">
      <c r="A159" s="21"/>
      <c r="B159" s="21"/>
      <c r="C159" s="21"/>
      <c r="D159" s="130"/>
      <c r="E159" s="99"/>
      <c r="F159" s="128"/>
      <c r="G159" s="128"/>
      <c r="H159" s="128"/>
      <c r="I159" s="128"/>
    </row>
    <row r="160" spans="1:9" s="11" customFormat="1" ht="16.5" x14ac:dyDescent="0.25">
      <c r="A160" s="67" t="s">
        <v>17</v>
      </c>
      <c r="B160" s="4"/>
      <c r="C160" s="4"/>
      <c r="D160" s="130"/>
      <c r="E160" s="99"/>
      <c r="F160" s="128"/>
      <c r="G160" s="128"/>
      <c r="H160" s="128"/>
      <c r="I160" s="128"/>
    </row>
    <row r="161" spans="1:9" s="11" customFormat="1" ht="16.5" x14ac:dyDescent="0.25">
      <c r="A161" s="67"/>
      <c r="B161" s="4"/>
      <c r="C161" s="4"/>
      <c r="D161" s="130"/>
      <c r="E161" s="99"/>
      <c r="F161" s="128"/>
      <c r="G161" s="128"/>
      <c r="H161" s="128"/>
      <c r="I161" s="128"/>
    </row>
    <row r="162" spans="1:9" s="11" customFormat="1" ht="16.5" x14ac:dyDescent="0.2">
      <c r="A162" s="15" t="s">
        <v>5</v>
      </c>
      <c r="B162" s="63">
        <v>1285.3709733500002</v>
      </c>
      <c r="C162" s="63">
        <v>1253.7242364405804</v>
      </c>
      <c r="D162" s="122"/>
      <c r="E162" s="99"/>
      <c r="F162" s="128"/>
      <c r="G162" s="128"/>
      <c r="H162" s="128"/>
      <c r="I162" s="128"/>
    </row>
    <row r="163" spans="1:9" s="11" customFormat="1" ht="16.5" x14ac:dyDescent="0.2">
      <c r="A163" s="14" t="s">
        <v>4</v>
      </c>
      <c r="B163" s="9">
        <v>2200.6575153499998</v>
      </c>
      <c r="C163" s="9">
        <v>2127.7749928689877</v>
      </c>
      <c r="D163" s="122"/>
      <c r="E163" s="99"/>
      <c r="F163" s="128"/>
      <c r="G163" s="128"/>
      <c r="H163" s="128"/>
      <c r="I163" s="128"/>
    </row>
    <row r="164" spans="1:9" s="11" customFormat="1" ht="16.5" x14ac:dyDescent="0.25">
      <c r="A164" s="4" t="s">
        <v>97</v>
      </c>
      <c r="B164" s="100">
        <f t="shared" ref="B164" si="17">B162/B163</f>
        <v>0.58408496750825423</v>
      </c>
      <c r="C164" s="100">
        <f>C162/C163</f>
        <v>0.58921842800216384</v>
      </c>
      <c r="D164" s="133"/>
      <c r="E164" s="99"/>
      <c r="F164" s="128"/>
      <c r="G164" s="128"/>
      <c r="H164" s="128"/>
      <c r="I164" s="128"/>
    </row>
    <row r="165" spans="1:9" s="11" customFormat="1" ht="16.5" x14ac:dyDescent="0.25">
      <c r="A165" s="67"/>
      <c r="B165" s="4"/>
      <c r="C165" s="4"/>
      <c r="D165" s="121"/>
      <c r="E165" s="99"/>
      <c r="F165" s="128"/>
      <c r="G165" s="128"/>
      <c r="H165" s="128"/>
      <c r="I165" s="128"/>
    </row>
    <row r="166" spans="1:9" s="11" customFormat="1" ht="16.5" x14ac:dyDescent="0.25">
      <c r="A166" s="19"/>
      <c r="B166" s="19"/>
      <c r="C166" s="19"/>
      <c r="D166" s="121"/>
      <c r="E166" s="99"/>
      <c r="F166" s="128"/>
      <c r="G166" s="128"/>
      <c r="H166" s="128"/>
      <c r="I166" s="128"/>
    </row>
    <row r="167" spans="1:9" s="11" customFormat="1" ht="16.5" x14ac:dyDescent="0.25">
      <c r="A167" s="67" t="s">
        <v>19</v>
      </c>
      <c r="B167" s="4"/>
      <c r="C167" s="4"/>
      <c r="D167" s="121"/>
      <c r="E167" s="99"/>
      <c r="F167" s="128"/>
      <c r="G167" s="128"/>
      <c r="H167" s="128"/>
      <c r="I167" s="128"/>
    </row>
    <row r="168" spans="1:9" s="11" customFormat="1" ht="16.5" x14ac:dyDescent="0.2">
      <c r="A168" s="19"/>
      <c r="B168" s="19"/>
      <c r="C168" s="19"/>
      <c r="D168" s="122"/>
      <c r="E168" s="99"/>
      <c r="F168" s="128"/>
      <c r="G168" s="128"/>
      <c r="H168" s="128"/>
      <c r="I168" s="128"/>
    </row>
    <row r="169" spans="1:9" s="11" customFormat="1" ht="16.5" x14ac:dyDescent="0.2">
      <c r="A169" s="15" t="s">
        <v>80</v>
      </c>
      <c r="B169" s="63">
        <v>539.47365929000023</v>
      </c>
      <c r="C169" s="63">
        <v>522.30882608152956</v>
      </c>
      <c r="D169" s="122"/>
      <c r="E169" s="99"/>
      <c r="F169" s="128"/>
      <c r="G169" s="128"/>
      <c r="H169" s="128"/>
      <c r="I169" s="128"/>
    </row>
    <row r="170" spans="1:9" s="11" customFormat="1" ht="16.5" x14ac:dyDescent="0.2">
      <c r="A170" s="14" t="s">
        <v>4</v>
      </c>
      <c r="B170" s="9">
        <v>2200.6575153499998</v>
      </c>
      <c r="C170" s="9">
        <v>2127.7749928689877</v>
      </c>
      <c r="D170" s="122"/>
      <c r="E170" s="99"/>
      <c r="F170" s="128"/>
      <c r="G170" s="128"/>
      <c r="H170" s="128"/>
      <c r="I170" s="128"/>
    </row>
    <row r="171" spans="1:9" s="11" customFormat="1" ht="16.5" x14ac:dyDescent="0.25">
      <c r="A171" s="4" t="s">
        <v>19</v>
      </c>
      <c r="B171" s="100">
        <f t="shared" ref="B171" si="18">B169/B170</f>
        <v>0.24514203392716497</v>
      </c>
      <c r="C171" s="100">
        <f t="shared" ref="C171" si="19">C169/C170</f>
        <v>0.24547183223413763</v>
      </c>
      <c r="D171" s="134"/>
      <c r="E171" s="99"/>
      <c r="F171" s="128"/>
      <c r="G171" s="128"/>
      <c r="H171" s="128"/>
      <c r="I171" s="128"/>
    </row>
    <row r="172" spans="1:9" s="11" customFormat="1" ht="16.5" x14ac:dyDescent="0.25">
      <c r="A172" s="16"/>
      <c r="B172" s="4"/>
      <c r="C172" s="4"/>
      <c r="D172" s="121"/>
      <c r="E172" s="99"/>
      <c r="F172" s="128"/>
      <c r="G172" s="128"/>
      <c r="H172" s="128"/>
      <c r="I172" s="128"/>
    </row>
    <row r="173" spans="1:9" s="11" customFormat="1" ht="16.5" x14ac:dyDescent="0.25">
      <c r="A173" s="19"/>
      <c r="B173" s="19"/>
      <c r="C173" s="19"/>
      <c r="D173" s="129"/>
      <c r="E173" s="99"/>
      <c r="F173" s="128"/>
      <c r="G173" s="128"/>
      <c r="H173" s="128"/>
      <c r="I173" s="128"/>
    </row>
    <row r="174" spans="1:9" s="11" customFormat="1" ht="16.5" x14ac:dyDescent="0.25">
      <c r="A174" s="57" t="s">
        <v>7</v>
      </c>
      <c r="B174" s="76"/>
      <c r="C174" s="19"/>
      <c r="D174" s="129"/>
      <c r="E174" s="99"/>
      <c r="F174" s="128"/>
      <c r="G174" s="128"/>
      <c r="H174" s="128"/>
      <c r="I174" s="128"/>
    </row>
    <row r="175" spans="1:9" s="11" customFormat="1" ht="16.5" x14ac:dyDescent="0.25">
      <c r="A175" s="57"/>
      <c r="B175" s="76"/>
      <c r="C175" s="19"/>
      <c r="D175" s="129"/>
      <c r="E175" s="99"/>
      <c r="F175" s="128"/>
      <c r="G175" s="128"/>
      <c r="H175" s="128"/>
      <c r="I175" s="128"/>
    </row>
    <row r="176" spans="1:9" s="11" customFormat="1" ht="16.5" x14ac:dyDescent="0.2">
      <c r="A176" s="108" t="s">
        <v>5</v>
      </c>
      <c r="B176" s="9">
        <v>1285.3709733500002</v>
      </c>
      <c r="C176" s="78">
        <v>1253.7242364405804</v>
      </c>
      <c r="D176" s="136"/>
      <c r="E176" s="99"/>
      <c r="F176" s="128"/>
      <c r="G176" s="128"/>
      <c r="H176" s="128"/>
      <c r="I176" s="128"/>
    </row>
    <row r="177" spans="1:9" s="11" customFormat="1" ht="16.5" x14ac:dyDescent="0.2">
      <c r="A177" s="15" t="s">
        <v>80</v>
      </c>
      <c r="B177" s="63">
        <v>539.47365929000023</v>
      </c>
      <c r="C177" s="63">
        <v>522.30882608152956</v>
      </c>
      <c r="D177" s="122"/>
      <c r="E177" s="99"/>
      <c r="F177" s="128"/>
      <c r="G177" s="128"/>
      <c r="H177" s="128"/>
      <c r="I177" s="128"/>
    </row>
    <row r="178" spans="1:9" s="11" customFormat="1" ht="16.5" x14ac:dyDescent="0.2">
      <c r="A178" s="14" t="s">
        <v>4</v>
      </c>
      <c r="B178" s="9">
        <v>2200.6575153499998</v>
      </c>
      <c r="C178" s="78">
        <v>2127.7749928689877</v>
      </c>
      <c r="D178" s="136"/>
      <c r="E178" s="99"/>
      <c r="F178" s="128"/>
      <c r="G178" s="128"/>
      <c r="H178" s="128"/>
      <c r="I178" s="128"/>
    </row>
    <row r="179" spans="1:9" s="11" customFormat="1" ht="16.5" x14ac:dyDescent="0.25">
      <c r="A179" s="76" t="s">
        <v>7</v>
      </c>
      <c r="B179" s="161">
        <f t="shared" ref="B179" si="20">(B176+B177)/B178</f>
        <v>0.82922700143541916</v>
      </c>
      <c r="C179" s="161">
        <f t="shared" ref="C179" si="21">(C176+C177)/C178</f>
        <v>0.83469026023630155</v>
      </c>
      <c r="D179" s="137"/>
      <c r="E179" s="99"/>
      <c r="F179" s="128"/>
      <c r="G179" s="128"/>
      <c r="H179" s="128"/>
      <c r="I179" s="128"/>
    </row>
    <row r="180" spans="1:9" s="11" customFormat="1" ht="16.5" x14ac:dyDescent="0.25">
      <c r="A180" s="21"/>
      <c r="B180" s="75"/>
      <c r="C180" s="75"/>
      <c r="D180" s="126"/>
      <c r="E180" s="99"/>
      <c r="F180" s="128"/>
      <c r="G180" s="128"/>
      <c r="H180" s="128"/>
      <c r="I180" s="128"/>
    </row>
    <row r="181" spans="1:9" s="11" customFormat="1" ht="16.5" x14ac:dyDescent="0.25">
      <c r="A181" s="21"/>
      <c r="B181" s="75"/>
      <c r="C181" s="75"/>
      <c r="D181" s="126"/>
      <c r="E181" s="99"/>
      <c r="F181" s="128"/>
      <c r="G181" s="128"/>
      <c r="H181" s="128"/>
      <c r="I181" s="128"/>
    </row>
    <row r="182" spans="1:9" s="11" customFormat="1" ht="18" x14ac:dyDescent="0.25">
      <c r="A182" s="64"/>
      <c r="B182" s="72" t="s">
        <v>49</v>
      </c>
      <c r="C182" s="72" t="s">
        <v>49</v>
      </c>
      <c r="D182" s="118"/>
      <c r="E182" s="99"/>
      <c r="F182" s="128"/>
      <c r="G182" s="128"/>
      <c r="H182" s="128"/>
      <c r="I182" s="128"/>
    </row>
    <row r="183" spans="1:9" s="11" customFormat="1" ht="18" x14ac:dyDescent="0.25">
      <c r="A183" s="64" t="s">
        <v>101</v>
      </c>
      <c r="B183" s="65" t="s">
        <v>109</v>
      </c>
      <c r="C183" s="65" t="s">
        <v>68</v>
      </c>
      <c r="D183" s="160"/>
      <c r="E183" s="99"/>
      <c r="F183" s="128"/>
      <c r="G183" s="128"/>
      <c r="H183" s="128"/>
      <c r="I183" s="128"/>
    </row>
    <row r="184" spans="1:9" s="11" customFormat="1" ht="16.5" x14ac:dyDescent="0.25">
      <c r="A184" s="21"/>
      <c r="B184" s="21"/>
      <c r="C184" s="21"/>
      <c r="D184" s="130"/>
      <c r="E184" s="99"/>
      <c r="F184" s="128"/>
      <c r="G184" s="128"/>
      <c r="H184" s="128"/>
      <c r="I184" s="128"/>
    </row>
    <row r="185" spans="1:9" s="11" customFormat="1" ht="16.5" x14ac:dyDescent="0.25">
      <c r="A185" s="57" t="s">
        <v>3</v>
      </c>
      <c r="B185" s="57"/>
      <c r="C185" s="57"/>
      <c r="D185" s="121"/>
      <c r="E185" s="99"/>
      <c r="F185" s="128"/>
      <c r="G185" s="128"/>
      <c r="H185" s="128"/>
      <c r="I185" s="128"/>
    </row>
    <row r="186" spans="1:9" s="11" customFormat="1" ht="16.5" x14ac:dyDescent="0.25">
      <c r="A186" s="12"/>
      <c r="B186" s="12"/>
      <c r="C186" s="12"/>
      <c r="D186" s="121"/>
      <c r="E186" s="99"/>
      <c r="F186" s="128"/>
      <c r="G186" s="128"/>
      <c r="H186" s="128"/>
      <c r="I186" s="128"/>
    </row>
    <row r="187" spans="1:9" s="11" customFormat="1" ht="16.5" x14ac:dyDescent="0.2">
      <c r="A187" s="14" t="s">
        <v>4</v>
      </c>
      <c r="B187" s="9">
        <v>583.82032129000015</v>
      </c>
      <c r="C187" s="9">
        <v>656.89861957550636</v>
      </c>
      <c r="D187" s="122"/>
      <c r="E187" s="99"/>
      <c r="F187" s="128"/>
      <c r="G187" s="128"/>
      <c r="H187" s="128"/>
      <c r="I187" s="128"/>
    </row>
    <row r="188" spans="1:9" s="11" customFormat="1" ht="16.5" x14ac:dyDescent="0.2">
      <c r="A188" s="108" t="s">
        <v>59</v>
      </c>
      <c r="B188" s="9">
        <v>-340.9398719699999</v>
      </c>
      <c r="C188" s="9">
        <v>-454.61083103925404</v>
      </c>
      <c r="D188" s="122"/>
      <c r="E188" s="99"/>
      <c r="F188" s="128"/>
      <c r="G188" s="128"/>
      <c r="H188" s="128"/>
      <c r="I188" s="128"/>
    </row>
    <row r="189" spans="1:9" s="11" customFormat="1" ht="16.5" x14ac:dyDescent="0.2">
      <c r="A189" s="15" t="s">
        <v>77</v>
      </c>
      <c r="B189" s="63">
        <v>-133.65867233</v>
      </c>
      <c r="C189" s="63">
        <v>-128.28961820349443</v>
      </c>
      <c r="D189" s="122"/>
      <c r="E189" s="99"/>
      <c r="F189" s="128"/>
      <c r="G189" s="128"/>
      <c r="H189" s="128"/>
      <c r="I189" s="128"/>
    </row>
    <row r="190" spans="1:9" s="11" customFormat="1" ht="16.5" x14ac:dyDescent="0.25">
      <c r="A190" s="16" t="s">
        <v>96</v>
      </c>
      <c r="B190" s="10">
        <f t="shared" ref="B190" si="22">B187+B188+B189</f>
        <v>109.22177699000025</v>
      </c>
      <c r="C190" s="10">
        <f>C187+C188+C189</f>
        <v>73.998170332757894</v>
      </c>
      <c r="D190" s="125"/>
      <c r="E190" s="99"/>
      <c r="F190" s="128"/>
      <c r="G190" s="128"/>
      <c r="H190" s="128"/>
      <c r="I190" s="128"/>
    </row>
    <row r="191" spans="1:9" s="11" customFormat="1" ht="16.5" x14ac:dyDescent="0.25">
      <c r="A191" s="57"/>
      <c r="B191" s="76"/>
      <c r="C191" s="76"/>
      <c r="D191" s="130"/>
      <c r="E191" s="99"/>
      <c r="F191" s="128"/>
      <c r="G191" s="128"/>
      <c r="H191" s="128"/>
      <c r="I191" s="128"/>
    </row>
    <row r="192" spans="1:9" s="11" customFormat="1" ht="16.5" x14ac:dyDescent="0.25">
      <c r="A192" s="21"/>
      <c r="B192" s="21"/>
      <c r="C192" s="21"/>
      <c r="D192" s="130"/>
      <c r="E192" s="99"/>
      <c r="F192" s="128"/>
      <c r="G192" s="128"/>
      <c r="H192" s="128"/>
      <c r="I192" s="128"/>
    </row>
    <row r="193" spans="1:9" s="11" customFormat="1" ht="16.5" x14ac:dyDescent="0.25">
      <c r="A193" s="67" t="s">
        <v>105</v>
      </c>
      <c r="B193" s="4"/>
      <c r="C193" s="4"/>
      <c r="D193" s="130"/>
      <c r="E193" s="99"/>
      <c r="F193" s="128"/>
      <c r="G193" s="128"/>
      <c r="H193" s="128"/>
      <c r="I193" s="128"/>
    </row>
    <row r="194" spans="1:9" s="11" customFormat="1" ht="16.5" x14ac:dyDescent="0.25">
      <c r="A194" s="67"/>
      <c r="B194" s="4"/>
      <c r="C194" s="4"/>
      <c r="D194" s="130"/>
      <c r="E194" s="99"/>
      <c r="F194" s="128"/>
      <c r="G194" s="128"/>
      <c r="H194" s="128"/>
      <c r="I194" s="128"/>
    </row>
    <row r="195" spans="1:9" s="11" customFormat="1" ht="16.5" x14ac:dyDescent="0.2">
      <c r="A195" s="15" t="s">
        <v>5</v>
      </c>
      <c r="B195" s="63">
        <v>340.93987197000001</v>
      </c>
      <c r="C195" s="63">
        <v>454.61083103925404</v>
      </c>
      <c r="D195" s="122"/>
      <c r="E195" s="99"/>
      <c r="F195" s="128"/>
      <c r="G195" s="128"/>
      <c r="H195" s="128"/>
      <c r="I195" s="128"/>
    </row>
    <row r="196" spans="1:9" s="11" customFormat="1" ht="16.5" x14ac:dyDescent="0.2">
      <c r="A196" s="14" t="s">
        <v>4</v>
      </c>
      <c r="B196" s="9">
        <v>583.82032129000015</v>
      </c>
      <c r="C196" s="9">
        <v>656.89861957550636</v>
      </c>
      <c r="D196" s="122"/>
      <c r="E196" s="99"/>
      <c r="F196" s="128"/>
      <c r="G196" s="128"/>
      <c r="H196" s="128"/>
      <c r="I196" s="128"/>
    </row>
    <row r="197" spans="1:9" s="11" customFormat="1" ht="16.5" x14ac:dyDescent="0.25">
      <c r="A197" s="4" t="s">
        <v>97</v>
      </c>
      <c r="B197" s="100">
        <f t="shared" ref="B197" si="23">B195/B196</f>
        <v>0.58398082344352908</v>
      </c>
      <c r="C197" s="100">
        <f>C195/C196</f>
        <v>0.6920563044157827</v>
      </c>
      <c r="D197" s="133"/>
      <c r="E197" s="99"/>
      <c r="F197" s="128"/>
      <c r="G197" s="128"/>
      <c r="H197" s="128"/>
      <c r="I197" s="128"/>
    </row>
    <row r="198" spans="1:9" s="11" customFormat="1" ht="16.5" x14ac:dyDescent="0.25">
      <c r="A198" s="67"/>
      <c r="B198" s="4"/>
      <c r="C198" s="4"/>
      <c r="D198" s="121"/>
      <c r="E198" s="99"/>
      <c r="F198" s="128"/>
      <c r="G198" s="128"/>
      <c r="H198" s="128"/>
      <c r="I198" s="128"/>
    </row>
    <row r="199" spans="1:9" s="11" customFormat="1" ht="16.5" x14ac:dyDescent="0.25">
      <c r="A199" s="19"/>
      <c r="B199" s="19"/>
      <c r="C199" s="19"/>
      <c r="D199" s="121"/>
      <c r="E199" s="99"/>
      <c r="F199" s="128"/>
      <c r="G199" s="128"/>
      <c r="H199" s="128"/>
      <c r="I199" s="128"/>
    </row>
    <row r="200" spans="1:9" s="11" customFormat="1" ht="16.5" x14ac:dyDescent="0.25">
      <c r="A200" s="67" t="s">
        <v>19</v>
      </c>
      <c r="B200" s="4"/>
      <c r="C200" s="4"/>
      <c r="D200" s="121"/>
      <c r="E200" s="99"/>
      <c r="F200" s="128"/>
      <c r="G200" s="128"/>
      <c r="H200" s="128"/>
      <c r="I200" s="128"/>
    </row>
    <row r="201" spans="1:9" s="11" customFormat="1" ht="16.5" x14ac:dyDescent="0.2">
      <c r="A201" s="19"/>
      <c r="B201" s="19"/>
      <c r="C201" s="19"/>
      <c r="D201" s="122"/>
      <c r="E201" s="99"/>
      <c r="F201" s="128"/>
      <c r="G201" s="128"/>
      <c r="H201" s="128"/>
      <c r="I201" s="128"/>
    </row>
    <row r="202" spans="1:9" s="11" customFormat="1" ht="16.5" x14ac:dyDescent="0.2">
      <c r="A202" s="15" t="s">
        <v>80</v>
      </c>
      <c r="B202" s="63">
        <v>133.65867233</v>
      </c>
      <c r="C202" s="63">
        <v>128.28961820349443</v>
      </c>
      <c r="D202" s="122"/>
      <c r="E202" s="99"/>
      <c r="F202" s="128"/>
      <c r="G202" s="128"/>
      <c r="H202" s="128"/>
      <c r="I202" s="128"/>
    </row>
    <row r="203" spans="1:9" s="11" customFormat="1" ht="16.5" x14ac:dyDescent="0.2">
      <c r="A203" s="14" t="s">
        <v>4</v>
      </c>
      <c r="B203" s="9">
        <v>583.82032129000015</v>
      </c>
      <c r="C203" s="9">
        <v>656.89861957550636</v>
      </c>
      <c r="D203" s="122"/>
      <c r="E203" s="99"/>
      <c r="F203" s="128"/>
      <c r="G203" s="128"/>
      <c r="H203" s="128"/>
      <c r="I203" s="128"/>
    </row>
    <row r="204" spans="1:9" s="11" customFormat="1" ht="16.5" x14ac:dyDescent="0.25">
      <c r="A204" s="4" t="s">
        <v>19</v>
      </c>
      <c r="B204" s="100">
        <f t="shared" ref="B204:C204" si="24">B202/B203</f>
        <v>0.22893802674540331</v>
      </c>
      <c r="C204" s="100">
        <f t="shared" si="24"/>
        <v>0.19529591687435163</v>
      </c>
      <c r="D204" s="133"/>
      <c r="E204" s="99"/>
      <c r="F204" s="128"/>
      <c r="G204" s="128"/>
      <c r="H204" s="128"/>
      <c r="I204" s="128"/>
    </row>
    <row r="205" spans="1:9" s="11" customFormat="1" ht="16.5" x14ac:dyDescent="0.25">
      <c r="A205" s="16"/>
      <c r="B205" s="4"/>
      <c r="C205" s="4"/>
      <c r="D205" s="121"/>
      <c r="E205" s="99"/>
      <c r="F205" s="128"/>
      <c r="G205" s="128"/>
      <c r="H205" s="128"/>
      <c r="I205" s="128"/>
    </row>
    <row r="206" spans="1:9" s="11" customFormat="1" ht="16.5" x14ac:dyDescent="0.25">
      <c r="A206" s="19"/>
      <c r="B206" s="19"/>
      <c r="C206" s="19"/>
      <c r="D206" s="129"/>
      <c r="E206" s="99"/>
      <c r="F206" s="128"/>
      <c r="G206" s="128"/>
      <c r="H206" s="128"/>
      <c r="I206" s="128"/>
    </row>
    <row r="207" spans="1:9" s="11" customFormat="1" ht="16.5" x14ac:dyDescent="0.25">
      <c r="A207" s="57" t="s">
        <v>7</v>
      </c>
      <c r="B207" s="76"/>
      <c r="C207" s="19"/>
      <c r="D207" s="129"/>
      <c r="E207" s="99"/>
      <c r="F207" s="128"/>
      <c r="G207" s="128"/>
      <c r="H207" s="128"/>
      <c r="I207" s="128"/>
    </row>
    <row r="208" spans="1:9" s="11" customFormat="1" ht="16.5" x14ac:dyDescent="0.25">
      <c r="A208" s="57"/>
      <c r="B208" s="76"/>
      <c r="C208" s="19"/>
      <c r="D208" s="129"/>
      <c r="E208" s="99"/>
      <c r="F208" s="128"/>
      <c r="G208" s="128"/>
      <c r="H208" s="128"/>
      <c r="I208" s="128"/>
    </row>
    <row r="209" spans="1:9" s="11" customFormat="1" ht="16.5" x14ac:dyDescent="0.2">
      <c r="A209" s="108" t="s">
        <v>5</v>
      </c>
      <c r="B209" s="9">
        <v>340.93987197000001</v>
      </c>
      <c r="C209" s="78">
        <v>454.61083103925404</v>
      </c>
      <c r="D209" s="136"/>
      <c r="E209" s="99"/>
      <c r="F209" s="128"/>
      <c r="G209" s="128"/>
      <c r="H209" s="128"/>
      <c r="I209" s="128"/>
    </row>
    <row r="210" spans="1:9" s="11" customFormat="1" ht="16.5" x14ac:dyDescent="0.2">
      <c r="A210" s="15" t="s">
        <v>80</v>
      </c>
      <c r="B210" s="63">
        <v>133.65867233</v>
      </c>
      <c r="C210" s="63">
        <v>128.28961820349443</v>
      </c>
      <c r="D210" s="122"/>
      <c r="E210" s="99"/>
      <c r="F210" s="128"/>
      <c r="G210" s="128"/>
      <c r="H210" s="128"/>
      <c r="I210" s="128"/>
    </row>
    <row r="211" spans="1:9" s="11" customFormat="1" ht="16.5" x14ac:dyDescent="0.2">
      <c r="A211" s="14" t="s">
        <v>4</v>
      </c>
      <c r="B211" s="9">
        <v>583.82032129000015</v>
      </c>
      <c r="C211" s="78">
        <v>656.89861957550636</v>
      </c>
      <c r="D211" s="136"/>
      <c r="E211" s="99"/>
      <c r="F211" s="128"/>
      <c r="G211" s="128"/>
      <c r="H211" s="128"/>
      <c r="I211" s="128"/>
    </row>
    <row r="212" spans="1:9" s="11" customFormat="1" ht="16.5" x14ac:dyDescent="0.25">
      <c r="A212" s="76" t="s">
        <v>7</v>
      </c>
      <c r="B212" s="161">
        <f t="shared" ref="B212:C212" si="25">(B209+B210)/B211</f>
        <v>0.8129188501889324</v>
      </c>
      <c r="C212" s="161">
        <f t="shared" si="25"/>
        <v>0.88735222129013425</v>
      </c>
      <c r="D212" s="162"/>
      <c r="E212" s="99"/>
      <c r="F212" s="128"/>
      <c r="G212" s="128"/>
      <c r="H212" s="128"/>
      <c r="I212" s="128"/>
    </row>
    <row r="213" spans="1:9" s="11" customFormat="1" ht="16.5" x14ac:dyDescent="0.25">
      <c r="A213" s="21"/>
      <c r="B213" s="75"/>
      <c r="C213" s="75"/>
      <c r="D213" s="75"/>
      <c r="E213" s="99"/>
      <c r="F213" s="128"/>
      <c r="G213" s="128"/>
      <c r="H213" s="128"/>
      <c r="I213" s="128"/>
    </row>
    <row r="214" spans="1:9" s="11" customFormat="1" ht="16.5" x14ac:dyDescent="0.25">
      <c r="A214" s="21"/>
      <c r="B214" s="75"/>
      <c r="C214" s="75"/>
      <c r="D214" s="75"/>
      <c r="E214" s="99"/>
      <c r="F214" s="128"/>
      <c r="G214" s="128"/>
      <c r="H214" s="128"/>
      <c r="I214" s="128"/>
    </row>
    <row r="215" spans="1:9" s="11" customFormat="1" ht="16.5" x14ac:dyDescent="0.25">
      <c r="A215" s="28"/>
      <c r="B215" s="72" t="s">
        <v>49</v>
      </c>
      <c r="C215" s="72" t="s">
        <v>49</v>
      </c>
      <c r="D215" s="55" t="s">
        <v>49</v>
      </c>
      <c r="E215" s="55" t="s">
        <v>49</v>
      </c>
      <c r="F215" s="128"/>
      <c r="G215" s="128"/>
      <c r="H215" s="128"/>
      <c r="I215" s="128"/>
    </row>
    <row r="216" spans="1:9" s="11" customFormat="1" ht="18" x14ac:dyDescent="0.25">
      <c r="A216" s="64" t="s">
        <v>31</v>
      </c>
      <c r="B216" s="65" t="s">
        <v>109</v>
      </c>
      <c r="C216" s="65" t="s">
        <v>68</v>
      </c>
      <c r="D216" s="94" t="s">
        <v>50</v>
      </c>
      <c r="E216" s="94" t="s">
        <v>91</v>
      </c>
      <c r="F216" s="128"/>
      <c r="G216" s="128"/>
      <c r="H216" s="128"/>
      <c r="I216" s="128"/>
    </row>
    <row r="217" spans="1:9" s="11" customFormat="1" ht="16.5" x14ac:dyDescent="0.25">
      <c r="A217" s="21"/>
      <c r="B217" s="75"/>
      <c r="C217" s="75"/>
      <c r="D217" s="75"/>
      <c r="E217" s="68"/>
      <c r="F217" s="128"/>
      <c r="G217" s="128"/>
      <c r="H217" s="128"/>
      <c r="I217" s="128"/>
    </row>
    <row r="218" spans="1:9" s="11" customFormat="1" ht="16.5" x14ac:dyDescent="0.25">
      <c r="A218" s="67" t="s">
        <v>32</v>
      </c>
      <c r="B218" s="67"/>
      <c r="C218" s="67"/>
      <c r="D218" s="69"/>
      <c r="E218" s="69"/>
      <c r="F218" s="128"/>
      <c r="G218" s="128"/>
      <c r="H218" s="128"/>
      <c r="I218" s="128"/>
    </row>
    <row r="219" spans="1:9" s="11" customFormat="1" ht="16.5" x14ac:dyDescent="0.25">
      <c r="A219" s="67"/>
      <c r="B219" s="67"/>
      <c r="C219" s="67"/>
      <c r="D219" s="69"/>
      <c r="E219" s="69"/>
      <c r="F219" s="128"/>
      <c r="G219" s="128"/>
      <c r="H219" s="128"/>
      <c r="I219" s="128"/>
    </row>
    <row r="220" spans="1:9" s="11" customFormat="1" ht="16.5" x14ac:dyDescent="0.2">
      <c r="A220" s="15" t="s">
        <v>89</v>
      </c>
      <c r="B220" s="63">
        <v>1997.75488881</v>
      </c>
      <c r="C220" s="63">
        <v>1153.6263842099959</v>
      </c>
      <c r="D220" s="63">
        <v>1323.2605540899976</v>
      </c>
      <c r="E220" s="63">
        <v>2106.8484155299998</v>
      </c>
      <c r="F220" s="128"/>
      <c r="G220" s="128"/>
      <c r="H220" s="128"/>
      <c r="I220" s="128"/>
    </row>
    <row r="221" spans="1:9" s="11" customFormat="1" ht="16.5" x14ac:dyDescent="0.2">
      <c r="A221" s="23" t="s">
        <v>87</v>
      </c>
      <c r="B221" s="9">
        <v>2684.6374820000001</v>
      </c>
      <c r="C221" s="9">
        <v>2560.5722409016398</v>
      </c>
      <c r="D221" s="9">
        <v>2529.6953191506764</v>
      </c>
      <c r="E221" s="9">
        <v>2651.4810097999998</v>
      </c>
      <c r="F221" s="128"/>
      <c r="G221" s="128"/>
      <c r="H221" s="128"/>
      <c r="I221" s="128"/>
    </row>
    <row r="222" spans="1:9" s="11" customFormat="1" ht="16.5" x14ac:dyDescent="0.25">
      <c r="A222" s="4" t="s">
        <v>32</v>
      </c>
      <c r="B222" s="6">
        <f t="shared" ref="B222:C222" si="26">+B220/B221</f>
        <v>0.74414326038602185</v>
      </c>
      <c r="C222" s="6">
        <f t="shared" si="26"/>
        <v>0.4505345976115776</v>
      </c>
      <c r="D222" s="6">
        <f>+D220/D221</f>
        <v>0.52309088136917259</v>
      </c>
      <c r="E222" s="6">
        <f>+E220/E221</f>
        <v>0.79459306242171368</v>
      </c>
      <c r="F222" s="128"/>
      <c r="G222" s="128"/>
      <c r="H222" s="128"/>
      <c r="I222" s="128"/>
    </row>
    <row r="223" spans="1:9" s="11" customFormat="1" ht="16.5" x14ac:dyDescent="0.2">
      <c r="A223" s="14"/>
      <c r="B223" s="14"/>
      <c r="C223" s="79"/>
      <c r="D223" s="70"/>
      <c r="E223" s="99"/>
      <c r="F223" s="128"/>
      <c r="G223" s="128"/>
      <c r="H223" s="128"/>
      <c r="I223" s="128"/>
    </row>
    <row r="224" spans="1:9" s="11" customFormat="1" ht="16.5" x14ac:dyDescent="0.2">
      <c r="A224" s="2"/>
      <c r="B224" s="14"/>
      <c r="C224" s="79"/>
      <c r="D224" s="70"/>
      <c r="E224" s="99"/>
      <c r="F224" s="128"/>
      <c r="G224" s="128"/>
      <c r="H224" s="128"/>
      <c r="I224" s="128"/>
    </row>
    <row r="225" spans="1:15" s="11" customFormat="1" ht="16.5" x14ac:dyDescent="0.25">
      <c r="A225" s="67" t="s">
        <v>102</v>
      </c>
      <c r="B225" s="67"/>
      <c r="C225" s="67"/>
      <c r="D225" s="5"/>
      <c r="E225" s="99"/>
      <c r="F225" s="128"/>
      <c r="G225" s="128"/>
      <c r="H225" s="128"/>
      <c r="I225" s="128"/>
    </row>
    <row r="226" spans="1:15" s="11" customFormat="1" ht="16.5" x14ac:dyDescent="0.25">
      <c r="A226" s="2"/>
      <c r="B226" s="9"/>
      <c r="C226" s="2"/>
      <c r="D226" s="5"/>
      <c r="E226" s="99"/>
      <c r="F226" s="128"/>
      <c r="G226" s="128"/>
      <c r="H226" s="128"/>
      <c r="I226" s="128"/>
    </row>
    <row r="227" spans="1:15" s="11" customFormat="1" ht="16.5" x14ac:dyDescent="0.2">
      <c r="A227" s="15" t="s">
        <v>9</v>
      </c>
      <c r="B227" s="63">
        <v>1343.2621683</v>
      </c>
      <c r="C227" s="63">
        <v>1192.9846516699961</v>
      </c>
      <c r="D227" s="63">
        <v>1045.532709640001</v>
      </c>
      <c r="E227" s="99"/>
      <c r="F227" s="128"/>
      <c r="G227" s="128"/>
      <c r="H227" s="128"/>
      <c r="I227" s="128"/>
    </row>
    <row r="228" spans="1:15" s="11" customFormat="1" ht="16.5" x14ac:dyDescent="0.2">
      <c r="A228" s="23" t="s">
        <v>87</v>
      </c>
      <c r="B228" s="9">
        <v>2684.6374820000001</v>
      </c>
      <c r="C228" s="9">
        <v>2560.5722409016398</v>
      </c>
      <c r="D228" s="9">
        <v>2529.6953191506764</v>
      </c>
      <c r="E228" s="99"/>
      <c r="F228" s="128"/>
      <c r="G228" s="128"/>
      <c r="H228" s="128"/>
      <c r="I228" s="128"/>
    </row>
    <row r="229" spans="1:15" s="11" customFormat="1" ht="16.5" x14ac:dyDescent="0.25">
      <c r="A229" s="4" t="str">
        <f>A225</f>
        <v>Osakekohtainen operatiivinen tulos</v>
      </c>
      <c r="B229" s="6">
        <f t="shared" ref="B229" si="27">+B227/B228</f>
        <v>0.50035141701861996</v>
      </c>
      <c r="C229" s="6">
        <f>+C227/C228</f>
        <v>0.46590548495906414</v>
      </c>
      <c r="D229" s="6">
        <f>+D227/D228</f>
        <v>0.41330380845667603</v>
      </c>
      <c r="E229" s="99"/>
      <c r="F229" s="128"/>
      <c r="G229" s="128"/>
      <c r="H229" s="128"/>
      <c r="I229" s="128"/>
    </row>
    <row r="230" spans="1:15" s="11" customFormat="1" ht="16.5" x14ac:dyDescent="0.25">
      <c r="A230" s="21"/>
      <c r="B230" s="75"/>
      <c r="C230" s="75"/>
      <c r="D230" s="75"/>
      <c r="E230" s="99"/>
      <c r="F230" s="128"/>
      <c r="G230" s="128"/>
      <c r="H230" s="128"/>
      <c r="I230" s="128"/>
    </row>
    <row r="231" spans="1:15" s="11" customFormat="1" ht="16.5" x14ac:dyDescent="0.2">
      <c r="A231" s="166" t="s">
        <v>112</v>
      </c>
      <c r="B231" s="75"/>
      <c r="C231" s="75"/>
      <c r="D231" s="75"/>
      <c r="E231" s="99"/>
      <c r="F231" s="128"/>
      <c r="G231" s="128"/>
      <c r="H231" s="128"/>
      <c r="I231" s="128"/>
    </row>
    <row r="232" spans="1:15" s="11" customFormat="1" ht="16.5" x14ac:dyDescent="0.25">
      <c r="A232" s="21"/>
      <c r="B232" s="75"/>
      <c r="C232" s="75"/>
      <c r="D232" s="75"/>
      <c r="E232" s="99"/>
      <c r="F232" s="128"/>
      <c r="G232" s="128"/>
      <c r="H232" s="128"/>
      <c r="I232" s="128"/>
    </row>
    <row r="233" spans="1:15" s="11" customFormat="1" ht="18" x14ac:dyDescent="0.25">
      <c r="A233" s="150" t="s">
        <v>103</v>
      </c>
      <c r="B233" s="151"/>
      <c r="C233" s="151"/>
      <c r="D233" s="152"/>
      <c r="E233" s="152"/>
      <c r="F233" s="128"/>
      <c r="G233" s="128"/>
      <c r="H233" s="128"/>
      <c r="I233" s="128"/>
    </row>
    <row r="234" spans="1:15" s="11" customFormat="1" ht="16.5" x14ac:dyDescent="0.2">
      <c r="A234" s="151" t="s">
        <v>104</v>
      </c>
      <c r="B234" s="151"/>
      <c r="C234" s="151"/>
      <c r="D234" s="151"/>
      <c r="E234" s="151"/>
      <c r="F234" s="128"/>
      <c r="G234" s="128"/>
      <c r="H234" s="128"/>
      <c r="I234" s="128"/>
    </row>
    <row r="235" spans="1:15" s="11" customFormat="1" ht="16.5" x14ac:dyDescent="0.25">
      <c r="A235" s="21"/>
      <c r="B235" s="75"/>
      <c r="C235" s="75"/>
      <c r="D235" s="75"/>
      <c r="E235" s="99"/>
      <c r="F235" s="128"/>
      <c r="G235" s="128"/>
      <c r="H235" s="128"/>
      <c r="I235" s="128"/>
    </row>
    <row r="236" spans="1:15" ht="18" x14ac:dyDescent="0.25">
      <c r="A236" s="64"/>
      <c r="B236" s="64"/>
      <c r="C236" s="72" t="s">
        <v>49</v>
      </c>
      <c r="D236" s="55" t="s">
        <v>49</v>
      </c>
      <c r="E236" s="55" t="s">
        <v>49</v>
      </c>
      <c r="F236" s="118"/>
      <c r="G236" s="118"/>
      <c r="H236" s="118"/>
      <c r="I236" s="118"/>
      <c r="J236" s="1"/>
      <c r="L236" s="17"/>
      <c r="N236" s="6"/>
      <c r="O236" s="6"/>
    </row>
    <row r="237" spans="1:15" ht="18" x14ac:dyDescent="0.25">
      <c r="A237" s="64" t="s">
        <v>55</v>
      </c>
      <c r="B237" s="64"/>
      <c r="C237" s="65" t="s">
        <v>68</v>
      </c>
      <c r="D237" s="94" t="s">
        <v>50</v>
      </c>
      <c r="E237" s="56" t="s">
        <v>91</v>
      </c>
      <c r="F237" s="119"/>
      <c r="G237" s="119"/>
      <c r="H237" s="119"/>
      <c r="I237" s="119"/>
      <c r="J237" s="1"/>
      <c r="N237" s="6"/>
      <c r="O237" s="6"/>
    </row>
    <row r="238" spans="1:15" ht="15.75" x14ac:dyDescent="0.25">
      <c r="A238" s="21"/>
      <c r="B238" s="21"/>
      <c r="C238" s="21"/>
      <c r="D238" s="6"/>
      <c r="E238" s="6"/>
      <c r="F238" s="130"/>
      <c r="G238" s="130"/>
      <c r="H238" s="130"/>
      <c r="I238" s="130"/>
      <c r="J238" s="1"/>
      <c r="N238" s="6"/>
      <c r="O238" s="6"/>
    </row>
    <row r="239" spans="1:15" ht="16.5" x14ac:dyDescent="0.25">
      <c r="A239" s="67" t="s">
        <v>15</v>
      </c>
      <c r="B239" s="67"/>
      <c r="C239" s="67"/>
      <c r="D239" s="1"/>
      <c r="E239" s="1"/>
      <c r="F239" s="129"/>
      <c r="G239" s="129"/>
      <c r="H239" s="129"/>
      <c r="I239" s="129"/>
      <c r="J239" s="1"/>
      <c r="N239" s="6"/>
      <c r="O239" s="6"/>
    </row>
    <row r="240" spans="1:15" ht="16.5" x14ac:dyDescent="0.25">
      <c r="A240" s="66"/>
      <c r="B240" s="66"/>
      <c r="C240" s="66"/>
      <c r="D240" s="1"/>
      <c r="E240" s="1"/>
      <c r="F240" s="129"/>
      <c r="G240" s="129"/>
      <c r="H240" s="129"/>
      <c r="I240" s="129"/>
      <c r="J240" s="1"/>
      <c r="N240" s="6"/>
      <c r="O240" s="6"/>
    </row>
    <row r="241" spans="1:15" ht="15.75" x14ac:dyDescent="0.25">
      <c r="A241" s="21" t="s">
        <v>115</v>
      </c>
      <c r="B241" s="1"/>
      <c r="C241" s="1"/>
      <c r="D241" s="1"/>
      <c r="E241" s="1"/>
      <c r="F241" s="129"/>
      <c r="G241" s="129"/>
      <c r="H241" s="129"/>
      <c r="I241" s="129"/>
      <c r="J241" s="1"/>
      <c r="N241" s="6"/>
      <c r="O241" s="6"/>
    </row>
    <row r="242" spans="1:15" ht="15.75" x14ac:dyDescent="0.25">
      <c r="A242" s="14" t="s">
        <v>60</v>
      </c>
      <c r="B242" s="14"/>
      <c r="C242" s="9" vm="17">
        <v>5680.3737008600019</v>
      </c>
      <c r="D242" s="9">
        <v>5330</v>
      </c>
      <c r="E242" s="9">
        <v>5322</v>
      </c>
      <c r="F242" s="131"/>
      <c r="G242" s="131"/>
      <c r="H242" s="131"/>
      <c r="I242" s="131"/>
      <c r="J242" s="1"/>
      <c r="N242" s="6"/>
      <c r="O242" s="6"/>
    </row>
    <row r="243" spans="1:15" ht="15.75" x14ac:dyDescent="0.25">
      <c r="A243" s="18" t="s">
        <v>16</v>
      </c>
      <c r="B243" s="18"/>
      <c r="C243" s="63" vm="18">
        <v>-422.70444437000003</v>
      </c>
      <c r="D243" s="63" vm="4">
        <v>-333.96951066999947</v>
      </c>
      <c r="E243" s="63" vm="5">
        <v>-298.41951842000003</v>
      </c>
      <c r="F243" s="131"/>
      <c r="G243" s="131"/>
      <c r="H243" s="131"/>
      <c r="I243" s="131"/>
      <c r="J243" s="1"/>
      <c r="N243" s="6"/>
      <c r="O243" s="6"/>
    </row>
    <row r="244" spans="1:15" ht="15.75" x14ac:dyDescent="0.25">
      <c r="A244" s="21" t="s">
        <v>115</v>
      </c>
      <c r="B244" s="21"/>
      <c r="C244" s="10">
        <f t="shared" ref="C244" si="28">SUM(C242:C243)</f>
        <v>5257.6692564900022</v>
      </c>
      <c r="D244" s="10">
        <f>SUM(D242:D243)</f>
        <v>4996.0304893300008</v>
      </c>
      <c r="E244" s="10">
        <f>SUM(E242:E243)</f>
        <v>5023.5804815800002</v>
      </c>
      <c r="F244" s="132"/>
      <c r="G244" s="132"/>
      <c r="H244" s="132"/>
      <c r="I244" s="132"/>
      <c r="J244" s="1"/>
      <c r="N244" s="6"/>
      <c r="O244" s="6"/>
    </row>
    <row r="245" spans="1:15" ht="16.5" x14ac:dyDescent="0.25">
      <c r="A245" s="66"/>
      <c r="B245" s="66"/>
      <c r="C245" s="66"/>
      <c r="D245" s="1"/>
      <c r="E245" s="1"/>
      <c r="F245" s="129"/>
      <c r="G245" s="129"/>
      <c r="H245" s="129"/>
      <c r="I245" s="129"/>
      <c r="J245" s="1"/>
      <c r="N245" s="6"/>
      <c r="O245" s="6"/>
    </row>
    <row r="246" spans="1:15" ht="16.5" x14ac:dyDescent="0.25">
      <c r="A246" s="57"/>
      <c r="B246" s="57"/>
      <c r="C246" s="57"/>
      <c r="D246" s="6"/>
      <c r="E246" s="6"/>
      <c r="F246" s="130"/>
      <c r="G246" s="130"/>
      <c r="H246" s="130"/>
      <c r="I246" s="121"/>
      <c r="J246" s="1"/>
      <c r="N246" s="6"/>
      <c r="O246" s="6"/>
    </row>
    <row r="247" spans="1:15" s="11" customFormat="1" ht="16.5" x14ac:dyDescent="0.25">
      <c r="A247" s="57" t="s">
        <v>58</v>
      </c>
      <c r="B247" s="57"/>
      <c r="C247" s="57"/>
      <c r="D247" s="12"/>
      <c r="E247" s="12"/>
      <c r="F247" s="121"/>
      <c r="G247" s="121"/>
      <c r="H247" s="121"/>
      <c r="I247" s="121"/>
      <c r="L247" s="25"/>
    </row>
    <row r="248" spans="1:15" s="11" customFormat="1" ht="15.75" x14ac:dyDescent="0.25">
      <c r="A248" s="12"/>
      <c r="B248" s="12"/>
      <c r="C248" s="12"/>
      <c r="D248" s="12"/>
      <c r="E248" s="12"/>
      <c r="F248" s="121"/>
      <c r="G248" s="121"/>
      <c r="H248" s="121"/>
      <c r="I248" s="121"/>
      <c r="L248" s="25"/>
    </row>
    <row r="249" spans="1:15" s="11" customFormat="1" x14ac:dyDescent="0.2">
      <c r="A249" s="14" t="s">
        <v>4</v>
      </c>
      <c r="B249" s="14"/>
      <c r="C249" s="9">
        <v>5257.6692564900022</v>
      </c>
      <c r="D249" s="9">
        <v>4995.8982373299996</v>
      </c>
      <c r="E249" s="9">
        <v>5023.9763801299996</v>
      </c>
      <c r="F249" s="122"/>
      <c r="G249" s="122"/>
      <c r="H249" s="122"/>
      <c r="I249" s="122"/>
      <c r="L249" s="25"/>
    </row>
    <row r="250" spans="1:15" s="11" customFormat="1" x14ac:dyDescent="0.2">
      <c r="A250" s="14" t="s">
        <v>5</v>
      </c>
      <c r="B250" s="14"/>
      <c r="C250" s="9">
        <v>-3554.3106808799998</v>
      </c>
      <c r="D250" s="9">
        <v>-3376.7107823600099</v>
      </c>
      <c r="E250" s="9">
        <v>-3549.94870588</v>
      </c>
      <c r="F250" s="122"/>
      <c r="G250" s="122"/>
      <c r="H250" s="122"/>
      <c r="I250" s="122"/>
      <c r="L250" s="25"/>
    </row>
    <row r="251" spans="1:15" s="11" customFormat="1" x14ac:dyDescent="0.2">
      <c r="A251" s="15" t="s">
        <v>6</v>
      </c>
      <c r="B251" s="15"/>
      <c r="C251" s="63">
        <v>-813.72247569000001</v>
      </c>
      <c r="D251" s="63">
        <v>-777.00716832000001</v>
      </c>
      <c r="E251" s="63">
        <v>-801.07924868999999</v>
      </c>
      <c r="F251" s="122"/>
      <c r="G251" s="122"/>
      <c r="H251" s="122"/>
      <c r="I251" s="122"/>
      <c r="L251" s="25"/>
    </row>
    <row r="252" spans="1:15" s="11" customFormat="1" ht="15.75" x14ac:dyDescent="0.25">
      <c r="A252" s="16" t="s">
        <v>58</v>
      </c>
      <c r="B252" s="16"/>
      <c r="C252" s="10">
        <f>C249+C250+C251</f>
        <v>889.63609992000238</v>
      </c>
      <c r="D252" s="10">
        <f t="shared" ref="D252:E252" si="29">D249+D250+D251</f>
        <v>842.18028664998963</v>
      </c>
      <c r="E252" s="10">
        <f t="shared" si="29"/>
        <v>672.94842555999958</v>
      </c>
      <c r="F252" s="125"/>
      <c r="G252" s="125"/>
      <c r="H252" s="125"/>
      <c r="I252" s="125"/>
      <c r="L252" s="25"/>
    </row>
    <row r="253" spans="1:15" ht="16.5" x14ac:dyDescent="0.25">
      <c r="A253" s="57"/>
      <c r="B253" s="57"/>
      <c r="C253" s="57"/>
      <c r="D253" s="6"/>
      <c r="E253" s="6"/>
      <c r="F253" s="130"/>
      <c r="G253" s="130"/>
      <c r="H253" s="130"/>
      <c r="I253" s="121"/>
      <c r="J253" s="1"/>
      <c r="N253" s="6"/>
      <c r="O253" s="6"/>
    </row>
    <row r="254" spans="1:15" ht="15.75" x14ac:dyDescent="0.25">
      <c r="A254" s="21"/>
      <c r="B254" s="21"/>
      <c r="C254" s="21"/>
      <c r="D254" s="6"/>
      <c r="E254" s="6"/>
      <c r="F254" s="130"/>
      <c r="G254" s="130"/>
      <c r="H254" s="130"/>
      <c r="I254" s="130"/>
      <c r="J254" s="1"/>
      <c r="N254" s="6"/>
      <c r="O254" s="6"/>
    </row>
    <row r="255" spans="1:15" ht="16.5" x14ac:dyDescent="0.25">
      <c r="A255" s="67" t="s">
        <v>17</v>
      </c>
      <c r="B255" s="67"/>
      <c r="C255" s="67"/>
      <c r="D255" s="6"/>
      <c r="E255" s="6"/>
      <c r="F255" s="130"/>
      <c r="G255" s="130"/>
      <c r="H255" s="130"/>
      <c r="I255" s="130"/>
      <c r="J255" s="1"/>
      <c r="N255" s="6"/>
      <c r="O255" s="6"/>
    </row>
    <row r="256" spans="1:15" ht="16.5" x14ac:dyDescent="0.25">
      <c r="A256" s="67"/>
      <c r="B256" s="67"/>
      <c r="C256" s="67"/>
      <c r="D256" s="6"/>
      <c r="E256" s="6"/>
      <c r="F256" s="130"/>
      <c r="G256" s="130"/>
      <c r="H256" s="130"/>
      <c r="I256" s="130"/>
      <c r="J256" s="6"/>
      <c r="N256" s="6"/>
      <c r="O256" s="6"/>
    </row>
    <row r="257" spans="1:15" ht="15.75" x14ac:dyDescent="0.25">
      <c r="A257" s="14" t="s">
        <v>5</v>
      </c>
      <c r="B257" s="14"/>
      <c r="C257" s="9">
        <v>3554.3106808799985</v>
      </c>
      <c r="D257" s="9">
        <v>3376.7107823600068</v>
      </c>
      <c r="E257" s="9">
        <v>3549.9487058799996</v>
      </c>
      <c r="F257" s="122"/>
      <c r="G257" s="122"/>
      <c r="H257" s="122"/>
      <c r="I257" s="122"/>
      <c r="J257" s="1"/>
      <c r="N257" s="6"/>
      <c r="O257" s="6"/>
    </row>
    <row r="258" spans="1:15" ht="15.75" x14ac:dyDescent="0.25">
      <c r="A258" s="18" t="s">
        <v>18</v>
      </c>
      <c r="B258" s="18"/>
      <c r="C258" s="63" vm="19">
        <v>-286.98915670000025</v>
      </c>
      <c r="D258" s="63" vm="6">
        <v>-283.5299311600001</v>
      </c>
      <c r="E258" s="63" vm="7">
        <v>-282.48927492000001</v>
      </c>
      <c r="F258" s="122"/>
      <c r="G258" s="122"/>
      <c r="H258" s="122"/>
      <c r="I258" s="122"/>
      <c r="J258" s="1"/>
      <c r="N258" s="6"/>
      <c r="O258" s="6"/>
    </row>
    <row r="259" spans="1:15" ht="15.75" x14ac:dyDescent="0.25">
      <c r="A259" s="19" t="s">
        <v>4</v>
      </c>
      <c r="B259" s="19"/>
      <c r="C259" s="9">
        <f>+C244</f>
        <v>5257.6692564900022</v>
      </c>
      <c r="D259" s="9">
        <f t="shared" ref="D259:E259" si="30">+D244</f>
        <v>4996.0304893300008</v>
      </c>
      <c r="E259" s="9">
        <f t="shared" si="30"/>
        <v>5023.5804815800002</v>
      </c>
      <c r="F259" s="122"/>
      <c r="G259" s="122"/>
      <c r="H259" s="122"/>
      <c r="I259" s="122"/>
      <c r="J259" s="1"/>
      <c r="N259" s="6"/>
      <c r="O259" s="6"/>
    </row>
    <row r="260" spans="1:15" ht="15.75" x14ac:dyDescent="0.25">
      <c r="A260" s="4" t="s">
        <v>17</v>
      </c>
      <c r="B260" s="4"/>
      <c r="C260" s="100">
        <f t="shared" ref="C260:E260" si="31">(C257+C258)/C259</f>
        <v>0.62143915198675848</v>
      </c>
      <c r="D260" s="100">
        <f t="shared" si="31"/>
        <v>0.61912769703989967</v>
      </c>
      <c r="E260" s="100">
        <f t="shared" si="31"/>
        <v>0.65042442197170269</v>
      </c>
      <c r="F260" s="133"/>
      <c r="G260" s="133"/>
      <c r="H260" s="133"/>
      <c r="I260" s="133"/>
      <c r="J260" s="1"/>
      <c r="N260" s="6"/>
      <c r="O260" s="6"/>
    </row>
    <row r="261" spans="1:15" ht="16.5" x14ac:dyDescent="0.25">
      <c r="A261" s="67"/>
      <c r="B261" s="67"/>
      <c r="C261" s="100"/>
      <c r="D261" s="100"/>
      <c r="E261" s="100"/>
      <c r="F261" s="133"/>
      <c r="G261" s="133"/>
      <c r="H261" s="133"/>
      <c r="I261" s="133"/>
      <c r="J261" s="1"/>
      <c r="N261" s="6"/>
      <c r="O261" s="6"/>
    </row>
    <row r="262" spans="1:15" ht="16.5" x14ac:dyDescent="0.25">
      <c r="A262" s="67"/>
      <c r="B262" s="67"/>
      <c r="C262" s="100"/>
      <c r="D262" s="100"/>
      <c r="E262" s="100"/>
      <c r="F262" s="133"/>
      <c r="G262" s="133"/>
      <c r="H262" s="133"/>
      <c r="I262" s="133"/>
      <c r="J262" s="1"/>
      <c r="N262" s="6"/>
      <c r="O262" s="6"/>
    </row>
    <row r="263" spans="1:15" ht="16.5" x14ac:dyDescent="0.25">
      <c r="A263" s="67" t="s">
        <v>61</v>
      </c>
      <c r="B263" s="67"/>
      <c r="C263" s="100"/>
      <c r="D263" s="100"/>
      <c r="E263" s="100"/>
      <c r="F263" s="133"/>
      <c r="G263" s="133"/>
      <c r="H263" s="133"/>
      <c r="I263" s="133"/>
      <c r="J263" s="1"/>
      <c r="N263" s="6"/>
      <c r="O263" s="6"/>
    </row>
    <row r="264" spans="1:15" ht="16.5" x14ac:dyDescent="0.25">
      <c r="A264" s="67"/>
      <c r="B264" s="67"/>
      <c r="C264" s="91"/>
      <c r="D264" s="100"/>
      <c r="E264" s="100"/>
      <c r="F264" s="133"/>
      <c r="G264" s="133"/>
      <c r="H264" s="133"/>
      <c r="I264" s="133"/>
      <c r="J264" s="1"/>
      <c r="N264" s="6"/>
      <c r="O264" s="6"/>
    </row>
    <row r="265" spans="1:15" ht="15.75" x14ac:dyDescent="0.25">
      <c r="A265" s="2" t="s">
        <v>17</v>
      </c>
      <c r="C265" s="91">
        <f>C260</f>
        <v>0.62143915198675848</v>
      </c>
      <c r="D265" s="91">
        <f>D260</f>
        <v>0.61912769703989967</v>
      </c>
      <c r="E265" s="100"/>
      <c r="F265" s="133"/>
      <c r="G265" s="133"/>
      <c r="H265" s="133"/>
      <c r="I265" s="133"/>
      <c r="J265" s="1"/>
      <c r="N265" s="6"/>
      <c r="O265" s="6"/>
    </row>
    <row r="266" spans="1:15" ht="15.75" x14ac:dyDescent="0.25">
      <c r="A266" s="90" t="s">
        <v>113</v>
      </c>
      <c r="B266" s="90"/>
      <c r="C266" s="91">
        <v>1.7399999999999999E-2</v>
      </c>
      <c r="D266" s="91">
        <v>1.2999999999999999E-2</v>
      </c>
      <c r="E266" s="100"/>
      <c r="F266" s="133"/>
      <c r="G266" s="133"/>
      <c r="H266" s="133"/>
      <c r="I266" s="133"/>
      <c r="J266" s="1"/>
      <c r="N266" s="6"/>
      <c r="O266" s="6"/>
    </row>
    <row r="267" spans="1:15" ht="15.75" x14ac:dyDescent="0.25">
      <c r="A267" s="90" t="s">
        <v>114</v>
      </c>
      <c r="B267" s="90"/>
      <c r="C267" s="91">
        <v>2.5999999999999999E-2</v>
      </c>
      <c r="D267" s="91">
        <v>3.4000000000000002E-2</v>
      </c>
      <c r="E267" s="100"/>
      <c r="F267" s="133"/>
      <c r="G267" s="133"/>
      <c r="H267" s="133"/>
      <c r="I267" s="133"/>
      <c r="J267" s="1"/>
      <c r="N267" s="6"/>
      <c r="O267" s="6"/>
    </row>
    <row r="268" spans="1:15" ht="15.75" x14ac:dyDescent="0.25">
      <c r="A268" s="90" t="s">
        <v>62</v>
      </c>
      <c r="B268" s="90"/>
      <c r="C268" s="91">
        <v>1.2999999999999999E-2</v>
      </c>
      <c r="D268" s="91">
        <v>1.2E-2</v>
      </c>
      <c r="E268" s="100"/>
      <c r="F268" s="133"/>
      <c r="G268" s="133"/>
      <c r="H268" s="133"/>
      <c r="I268" s="133"/>
      <c r="J268" s="1"/>
      <c r="N268" s="6"/>
      <c r="O268" s="6"/>
    </row>
    <row r="269" spans="1:15" ht="15.75" x14ac:dyDescent="0.25">
      <c r="A269" s="92" t="s">
        <v>63</v>
      </c>
      <c r="B269" s="92"/>
      <c r="C269" s="101">
        <v>-5.0999999999999997E-2</v>
      </c>
      <c r="D269" s="101">
        <v>-5.2999999999999999E-2</v>
      </c>
      <c r="E269" s="100"/>
      <c r="F269" s="133"/>
      <c r="G269" s="133"/>
      <c r="H269" s="133"/>
      <c r="I269" s="133"/>
      <c r="J269" s="1"/>
      <c r="N269" s="6"/>
      <c r="O269" s="6"/>
    </row>
    <row r="270" spans="1:15" ht="15.75" x14ac:dyDescent="0.25">
      <c r="A270" s="1" t="s">
        <v>64</v>
      </c>
      <c r="B270" s="1"/>
      <c r="C270" s="102">
        <f>C260-(SUM(C266:C269))</f>
        <v>0.61603915198675852</v>
      </c>
      <c r="D270" s="102">
        <f>D260-(SUM(D266:D269))</f>
        <v>0.61312769703989967</v>
      </c>
      <c r="E270" s="100"/>
      <c r="F270" s="133"/>
      <c r="G270" s="133"/>
      <c r="H270" s="133"/>
      <c r="I270" s="133"/>
      <c r="J270" s="1"/>
      <c r="N270" s="6"/>
      <c r="O270" s="6"/>
    </row>
    <row r="271" spans="1:15" ht="15.75" x14ac:dyDescent="0.25">
      <c r="A271" s="92" t="s">
        <v>65</v>
      </c>
      <c r="B271" s="92"/>
      <c r="C271" s="101">
        <v>-2.8000000000000001E-2</v>
      </c>
      <c r="D271" s="101">
        <v>-3.4000000000000002E-2</v>
      </c>
      <c r="E271" s="100"/>
      <c r="F271" s="133"/>
      <c r="G271" s="133"/>
      <c r="H271" s="133"/>
      <c r="I271" s="133"/>
      <c r="J271" s="1"/>
      <c r="N271" s="6"/>
      <c r="O271" s="6"/>
    </row>
    <row r="272" spans="1:15" ht="15.75" x14ac:dyDescent="0.25">
      <c r="A272" s="21" t="s">
        <v>66</v>
      </c>
      <c r="B272" s="21"/>
      <c r="C272" s="102">
        <f>+C270-C271</f>
        <v>0.64403915198675854</v>
      </c>
      <c r="D272" s="102">
        <f>+D270-D271</f>
        <v>0.6471276970398997</v>
      </c>
      <c r="E272" s="100"/>
      <c r="F272" s="133"/>
      <c r="G272" s="133"/>
      <c r="H272" s="133"/>
      <c r="I272" s="133"/>
      <c r="J272" s="1"/>
      <c r="N272" s="6"/>
      <c r="O272" s="6"/>
    </row>
    <row r="273" spans="1:15" ht="16.5" x14ac:dyDescent="0.25">
      <c r="A273" s="67"/>
      <c r="B273" s="67"/>
      <c r="C273" s="67"/>
      <c r="D273" s="12"/>
      <c r="E273" s="12"/>
      <c r="F273" s="121"/>
      <c r="G273" s="121"/>
      <c r="H273" s="121"/>
      <c r="I273" s="121"/>
      <c r="J273" s="1"/>
      <c r="N273" s="6"/>
      <c r="O273" s="6"/>
    </row>
    <row r="274" spans="1:15" ht="15.75" x14ac:dyDescent="0.25">
      <c r="A274" s="19"/>
      <c r="B274" s="19"/>
      <c r="C274" s="19"/>
      <c r="D274" s="12"/>
      <c r="E274" s="12"/>
      <c r="F274" s="121"/>
      <c r="G274" s="121"/>
      <c r="H274" s="121"/>
      <c r="I274" s="121"/>
      <c r="J274" s="1"/>
      <c r="N274" s="6"/>
      <c r="O274" s="6"/>
    </row>
    <row r="275" spans="1:15" ht="16.5" x14ac:dyDescent="0.25">
      <c r="A275" s="67" t="s">
        <v>19</v>
      </c>
      <c r="B275" s="67"/>
      <c r="C275" s="4"/>
      <c r="D275" s="12"/>
      <c r="E275" s="12"/>
      <c r="F275" s="121"/>
      <c r="G275" s="121"/>
      <c r="H275" s="121"/>
      <c r="I275" s="121"/>
      <c r="J275" s="1" t="s">
        <v>2</v>
      </c>
      <c r="N275" s="6"/>
      <c r="O275" s="6"/>
    </row>
    <row r="276" spans="1:15" ht="15.75" x14ac:dyDescent="0.25">
      <c r="A276" s="19"/>
      <c r="B276" s="19"/>
      <c r="C276" s="19"/>
      <c r="D276" s="12"/>
      <c r="E276" s="12"/>
      <c r="F276" s="121"/>
      <c r="G276" s="121"/>
      <c r="H276" s="121"/>
      <c r="I276" s="121"/>
      <c r="J276" s="1"/>
      <c r="N276" s="6"/>
      <c r="O276" s="6"/>
    </row>
    <row r="277" spans="1:15" ht="15.75" x14ac:dyDescent="0.25">
      <c r="A277" s="19" t="s">
        <v>8</v>
      </c>
      <c r="B277" s="19"/>
      <c r="C277" s="9">
        <v>813.72247568999978</v>
      </c>
      <c r="D277" s="9">
        <v>777.00716831999978</v>
      </c>
      <c r="E277" s="9">
        <v>801.07924868999987</v>
      </c>
      <c r="F277" s="122"/>
      <c r="G277" s="122"/>
      <c r="H277" s="122"/>
      <c r="I277" s="122"/>
      <c r="J277" s="6"/>
      <c r="N277" s="6"/>
      <c r="O277" s="6"/>
    </row>
    <row r="278" spans="1:15" ht="15.75" x14ac:dyDescent="0.25">
      <c r="A278" s="18" t="s">
        <v>20</v>
      </c>
      <c r="B278" s="18"/>
      <c r="C278" s="63">
        <v>286.98915670000025</v>
      </c>
      <c r="D278" s="63">
        <f t="shared" ref="D278:E278" si="32">-D258</f>
        <v>283.5299311600001</v>
      </c>
      <c r="E278" s="63">
        <f t="shared" si="32"/>
        <v>282.48927492000001</v>
      </c>
      <c r="F278" s="122"/>
      <c r="G278" s="122"/>
      <c r="H278" s="122"/>
      <c r="I278" s="122"/>
      <c r="J278" s="1"/>
      <c r="N278" s="6"/>
      <c r="O278" s="6"/>
    </row>
    <row r="279" spans="1:15" ht="15.75" x14ac:dyDescent="0.25">
      <c r="A279" s="19" t="s">
        <v>4</v>
      </c>
      <c r="B279" s="19"/>
      <c r="C279" s="9">
        <v>5257.6692564900022</v>
      </c>
      <c r="D279" s="9">
        <v>4996.0304893300008</v>
      </c>
      <c r="E279" s="9">
        <v>5023.5804815800002</v>
      </c>
      <c r="F279" s="122"/>
      <c r="G279" s="122"/>
      <c r="H279" s="122"/>
      <c r="I279" s="122"/>
      <c r="J279" s="1"/>
      <c r="N279" s="6"/>
      <c r="O279" s="6"/>
    </row>
    <row r="280" spans="1:15" ht="16.5" x14ac:dyDescent="0.25">
      <c r="A280" s="4" t="s">
        <v>19</v>
      </c>
      <c r="B280" s="4"/>
      <c r="C280" s="100">
        <f t="shared" ref="C280:E280" si="33">(C277+C278)/C279</f>
        <v>0.20935353265732626</v>
      </c>
      <c r="D280" s="100">
        <f t="shared" si="33"/>
        <v>0.21227594622270302</v>
      </c>
      <c r="E280" s="100">
        <f t="shared" si="33"/>
        <v>0.21569645944424073</v>
      </c>
      <c r="F280" s="133"/>
      <c r="G280" s="134"/>
      <c r="H280" s="134"/>
      <c r="I280" s="134"/>
      <c r="J280" s="1"/>
      <c r="N280" s="6"/>
      <c r="O280" s="6"/>
    </row>
    <row r="281" spans="1:15" ht="16.5" x14ac:dyDescent="0.25">
      <c r="A281" s="67"/>
      <c r="B281" s="67"/>
      <c r="C281" s="4"/>
      <c r="D281" s="12"/>
      <c r="E281" s="12"/>
      <c r="F281" s="121"/>
      <c r="G281" s="121"/>
      <c r="H281" s="121"/>
      <c r="I281" s="121"/>
      <c r="J281" s="1"/>
      <c r="N281" s="6"/>
      <c r="O281" s="6"/>
    </row>
    <row r="282" spans="1:15" ht="15.75" x14ac:dyDescent="0.25">
      <c r="A282" s="22"/>
      <c r="B282" s="22"/>
      <c r="C282" s="22"/>
      <c r="D282" s="8"/>
      <c r="E282" s="8"/>
      <c r="F282" s="135"/>
      <c r="G282" s="135"/>
      <c r="H282" s="135"/>
      <c r="I282" s="135"/>
      <c r="J282" s="1"/>
      <c r="N282" s="6"/>
      <c r="O282" s="6"/>
    </row>
    <row r="283" spans="1:15" ht="16.5" x14ac:dyDescent="0.25">
      <c r="A283" s="67" t="s">
        <v>21</v>
      </c>
      <c r="B283" s="67"/>
      <c r="C283" s="4"/>
      <c r="D283" s="8"/>
      <c r="E283" s="8"/>
      <c r="F283" s="135"/>
      <c r="G283" s="135"/>
      <c r="H283" s="135"/>
      <c r="I283" s="135"/>
      <c r="J283" s="1"/>
      <c r="N283" s="6"/>
      <c r="O283" s="6"/>
    </row>
    <row r="284" spans="1:15" ht="15.75" x14ac:dyDescent="0.25">
      <c r="A284" s="22"/>
      <c r="B284" s="22"/>
      <c r="C284" s="22"/>
      <c r="D284" s="8"/>
      <c r="E284" s="8"/>
      <c r="F284" s="135"/>
      <c r="G284" s="135"/>
      <c r="H284" s="135"/>
      <c r="I284" s="135"/>
      <c r="J284" s="1"/>
      <c r="N284" s="6"/>
      <c r="O284" s="6"/>
    </row>
    <row r="285" spans="1:15" ht="15.75" x14ac:dyDescent="0.25">
      <c r="A285" s="18" t="s">
        <v>59</v>
      </c>
      <c r="B285" s="18"/>
      <c r="C285" s="63">
        <v>3554.3106808799985</v>
      </c>
      <c r="D285" s="63">
        <f t="shared" ref="D285:E285" si="34">D257</f>
        <v>3376.7107823600068</v>
      </c>
      <c r="E285" s="63">
        <f t="shared" si="34"/>
        <v>3549.9487058799996</v>
      </c>
      <c r="F285" s="122"/>
      <c r="G285" s="122"/>
      <c r="H285" s="122"/>
      <c r="I285" s="122"/>
      <c r="J285" s="1"/>
      <c r="N285" s="6"/>
      <c r="O285" s="6"/>
    </row>
    <row r="286" spans="1:15" ht="15.75" x14ac:dyDescent="0.25">
      <c r="A286" s="19" t="s">
        <v>4</v>
      </c>
      <c r="B286" s="19"/>
      <c r="C286" s="9">
        <v>5257.6692564900022</v>
      </c>
      <c r="D286" s="9">
        <v>4996.0304893300008</v>
      </c>
      <c r="E286" s="9">
        <v>5023.5804815800002</v>
      </c>
      <c r="F286" s="122"/>
      <c r="G286" s="122"/>
      <c r="H286" s="122"/>
      <c r="I286" s="122"/>
      <c r="J286" s="1"/>
      <c r="N286" s="6"/>
      <c r="O286" s="6"/>
    </row>
    <row r="287" spans="1:15" ht="15.75" x14ac:dyDescent="0.25">
      <c r="A287" s="4" t="s">
        <v>21</v>
      </c>
      <c r="B287" s="4"/>
      <c r="C287" s="12">
        <f>C285/C286</f>
        <v>0.67602401510756904</v>
      </c>
      <c r="D287" s="12">
        <f t="shared" ref="D287:E287" si="35">D285/D286</f>
        <v>0.67587873804445997</v>
      </c>
      <c r="E287" s="12">
        <f t="shared" si="35"/>
        <v>0.70665707833220204</v>
      </c>
      <c r="F287" s="121"/>
      <c r="G287" s="121"/>
      <c r="H287" s="121"/>
      <c r="I287" s="121"/>
      <c r="J287" s="6"/>
      <c r="N287" s="6"/>
      <c r="O287" s="6"/>
    </row>
    <row r="288" spans="1:15" ht="16.5" x14ac:dyDescent="0.25">
      <c r="A288" s="67"/>
      <c r="B288" s="67"/>
      <c r="C288" s="4"/>
      <c r="D288" s="12"/>
      <c r="E288" s="12"/>
      <c r="F288" s="121"/>
      <c r="G288" s="121"/>
      <c r="H288" s="121"/>
      <c r="I288" s="121"/>
      <c r="J288" s="6"/>
      <c r="N288" s="6"/>
      <c r="O288" s="6"/>
    </row>
    <row r="289" spans="1:15" ht="15.75" x14ac:dyDescent="0.25">
      <c r="A289" s="19"/>
      <c r="B289" s="19"/>
      <c r="C289" s="19"/>
      <c r="D289" s="12"/>
      <c r="E289" s="12"/>
      <c r="F289" s="121"/>
      <c r="G289" s="121"/>
      <c r="H289" s="121"/>
      <c r="I289" s="121"/>
      <c r="J289" s="1"/>
      <c r="N289" s="6"/>
      <c r="O289" s="6"/>
    </row>
    <row r="290" spans="1:15" ht="16.5" x14ac:dyDescent="0.25">
      <c r="A290" s="67" t="s">
        <v>22</v>
      </c>
      <c r="B290" s="67"/>
      <c r="C290" s="4"/>
      <c r="D290" s="12"/>
      <c r="E290" s="12"/>
      <c r="F290" s="121"/>
      <c r="G290" s="121"/>
      <c r="H290" s="121"/>
      <c r="I290" s="121"/>
      <c r="J290" s="1"/>
      <c r="N290" s="6"/>
      <c r="O290" s="6"/>
    </row>
    <row r="291" spans="1:15" ht="15.75" x14ac:dyDescent="0.25">
      <c r="A291" s="19"/>
      <c r="B291" s="19"/>
      <c r="C291" s="19"/>
      <c r="D291" s="12"/>
      <c r="E291" s="12"/>
      <c r="F291" s="121"/>
      <c r="G291" s="121"/>
      <c r="H291" s="121"/>
      <c r="I291" s="121"/>
      <c r="J291" s="1"/>
      <c r="N291" s="6"/>
      <c r="O291" s="6"/>
    </row>
    <row r="292" spans="1:15" ht="15.75" x14ac:dyDescent="0.25">
      <c r="A292" s="18" t="s">
        <v>8</v>
      </c>
      <c r="B292" s="18"/>
      <c r="C292" s="63">
        <v>813.72247568999978</v>
      </c>
      <c r="D292" s="63">
        <f t="shared" ref="D292" si="36">D277</f>
        <v>777.00716831999978</v>
      </c>
      <c r="E292" s="63">
        <f>E277</f>
        <v>801.07924868999987</v>
      </c>
      <c r="F292" s="122"/>
      <c r="G292" s="122"/>
      <c r="H292" s="122"/>
      <c r="I292" s="122"/>
      <c r="J292" s="1"/>
      <c r="N292" s="6"/>
      <c r="O292" s="6"/>
    </row>
    <row r="293" spans="1:15" ht="15.75" x14ac:dyDescent="0.25">
      <c r="A293" s="19" t="s">
        <v>4</v>
      </c>
      <c r="B293" s="19"/>
      <c r="C293" s="9">
        <f t="shared" ref="C293:E293" si="37">C259</f>
        <v>5257.6692564900022</v>
      </c>
      <c r="D293" s="9">
        <f t="shared" si="37"/>
        <v>4996.0304893300008</v>
      </c>
      <c r="E293" s="9">
        <f t="shared" si="37"/>
        <v>5023.5804815800002</v>
      </c>
      <c r="F293" s="122"/>
      <c r="G293" s="122"/>
      <c r="H293" s="122"/>
      <c r="I293" s="122"/>
      <c r="J293" s="1"/>
      <c r="N293" s="6"/>
      <c r="O293" s="6"/>
    </row>
    <row r="294" spans="1:15" ht="16.5" x14ac:dyDescent="0.25">
      <c r="A294" s="4" t="s">
        <v>22</v>
      </c>
      <c r="B294" s="4"/>
      <c r="C294" s="100">
        <f t="shared" ref="C294:E294" si="38">C292/C293</f>
        <v>0.15476866953651577</v>
      </c>
      <c r="D294" s="100">
        <f t="shared" si="38"/>
        <v>0.15552490521814277</v>
      </c>
      <c r="E294" s="100">
        <f t="shared" si="38"/>
        <v>0.15946380308374139</v>
      </c>
      <c r="F294" s="133"/>
      <c r="G294" s="134"/>
      <c r="H294" s="134"/>
      <c r="I294" s="134"/>
      <c r="J294" s="1"/>
      <c r="N294" s="6"/>
      <c r="O294" s="6"/>
    </row>
    <row r="295" spans="1:15" ht="16.5" x14ac:dyDescent="0.25">
      <c r="A295" s="67"/>
      <c r="B295" s="67"/>
      <c r="C295" s="4"/>
      <c r="D295" s="12"/>
      <c r="E295" s="12"/>
      <c r="F295" s="121"/>
      <c r="G295" s="121"/>
      <c r="H295" s="121"/>
      <c r="I295" s="121"/>
      <c r="J295" s="1"/>
      <c r="N295" s="6"/>
      <c r="O295" s="6"/>
    </row>
    <row r="296" spans="1:15" ht="15.75" x14ac:dyDescent="0.25">
      <c r="A296" s="19"/>
      <c r="B296" s="19"/>
      <c r="C296" s="19"/>
      <c r="D296" s="1"/>
      <c r="E296" s="1"/>
      <c r="F296" s="129"/>
      <c r="G296" s="129"/>
      <c r="H296" s="129"/>
      <c r="I296" s="129"/>
      <c r="J296" s="1"/>
      <c r="N296" s="6"/>
      <c r="O296" s="6"/>
    </row>
    <row r="297" spans="1:15" ht="16.5" x14ac:dyDescent="0.25">
      <c r="A297" s="57" t="s">
        <v>7</v>
      </c>
      <c r="B297" s="57"/>
      <c r="C297" s="19"/>
      <c r="D297" s="1"/>
      <c r="E297" s="1"/>
      <c r="F297" s="129"/>
      <c r="G297" s="129"/>
      <c r="H297" s="129"/>
      <c r="I297" s="129"/>
      <c r="J297" s="1"/>
      <c r="N297" s="6"/>
      <c r="O297" s="6"/>
    </row>
    <row r="298" spans="1:15" ht="16.5" x14ac:dyDescent="0.25">
      <c r="A298" s="57"/>
      <c r="B298" s="57"/>
      <c r="C298" s="19"/>
      <c r="D298" s="1"/>
      <c r="E298" s="1"/>
      <c r="F298" s="129"/>
      <c r="G298" s="129"/>
      <c r="H298" s="129"/>
      <c r="I298" s="129"/>
      <c r="J298" s="1"/>
      <c r="N298" s="6"/>
      <c r="O298" s="6"/>
    </row>
    <row r="299" spans="1:15" ht="15.75" x14ac:dyDescent="0.25">
      <c r="A299" s="14" t="s">
        <v>59</v>
      </c>
      <c r="B299" s="14"/>
      <c r="C299" s="78">
        <f>C285</f>
        <v>3554.3106808799985</v>
      </c>
      <c r="D299" s="78">
        <f t="shared" ref="D299:E299" si="39">D285</f>
        <v>3376.7107823600068</v>
      </c>
      <c r="E299" s="78">
        <f t="shared" si="39"/>
        <v>3549.9487058799996</v>
      </c>
      <c r="F299" s="136"/>
      <c r="G299" s="136"/>
      <c r="H299" s="136"/>
      <c r="I299" s="136"/>
      <c r="J299" s="1"/>
      <c r="N299" s="6"/>
      <c r="O299" s="6"/>
    </row>
    <row r="300" spans="1:15" ht="15.75" x14ac:dyDescent="0.25">
      <c r="A300" s="15" t="s">
        <v>8</v>
      </c>
      <c r="B300" s="15"/>
      <c r="C300" s="63">
        <f>C292</f>
        <v>813.72247568999978</v>
      </c>
      <c r="D300" s="63">
        <f t="shared" ref="D300:E301" si="40">D292</f>
        <v>777.00716831999978</v>
      </c>
      <c r="E300" s="63">
        <f t="shared" si="40"/>
        <v>801.07924868999987</v>
      </c>
      <c r="F300" s="122"/>
      <c r="G300" s="122"/>
      <c r="H300" s="122"/>
      <c r="I300" s="122"/>
      <c r="J300" s="1"/>
      <c r="N300" s="6"/>
      <c r="O300" s="6"/>
    </row>
    <row r="301" spans="1:15" ht="15.75" x14ac:dyDescent="0.25">
      <c r="A301" s="14" t="s">
        <v>4</v>
      </c>
      <c r="B301" s="14"/>
      <c r="C301" s="78">
        <f>C293</f>
        <v>5257.6692564900022</v>
      </c>
      <c r="D301" s="78">
        <f t="shared" si="40"/>
        <v>4996.0304893300008</v>
      </c>
      <c r="E301" s="78">
        <f t="shared" si="40"/>
        <v>5023.5804815800002</v>
      </c>
      <c r="F301" s="136"/>
      <c r="G301" s="136"/>
      <c r="H301" s="136"/>
      <c r="I301" s="136"/>
      <c r="J301" s="1"/>
      <c r="N301" s="6"/>
      <c r="O301" s="6"/>
    </row>
    <row r="302" spans="1:15" ht="16.5" x14ac:dyDescent="0.25">
      <c r="A302" s="4" t="s">
        <v>7</v>
      </c>
      <c r="B302" s="4"/>
      <c r="C302" s="161">
        <f t="shared" ref="C302:E302" si="41">(C299+C300)/C301</f>
        <v>0.83079268464408473</v>
      </c>
      <c r="D302" s="161">
        <f t="shared" si="41"/>
        <v>0.83140364326260274</v>
      </c>
      <c r="E302" s="161">
        <f t="shared" si="41"/>
        <v>0.86612088141594346</v>
      </c>
      <c r="F302" s="162"/>
      <c r="G302" s="137"/>
      <c r="H302" s="137"/>
      <c r="I302" s="137"/>
      <c r="J302" s="1"/>
      <c r="N302" s="6"/>
      <c r="O302" s="6"/>
    </row>
    <row r="303" spans="1:15" ht="16.5" x14ac:dyDescent="0.25">
      <c r="A303" s="67"/>
      <c r="B303" s="67"/>
      <c r="F303" s="120"/>
      <c r="G303" s="120"/>
      <c r="H303" s="120"/>
      <c r="I303" s="120"/>
      <c r="J303" s="1"/>
      <c r="N303" s="6"/>
      <c r="O303" s="6"/>
    </row>
    <row r="304" spans="1:15" ht="15.75" x14ac:dyDescent="0.25">
      <c r="D304" s="8"/>
      <c r="E304" s="8"/>
      <c r="F304" s="135"/>
      <c r="G304" s="135"/>
      <c r="H304" s="135"/>
      <c r="I304" s="135"/>
      <c r="J304" s="8"/>
      <c r="K304" s="8"/>
      <c r="N304" s="6"/>
      <c r="O304" s="6"/>
    </row>
    <row r="305" spans="1:15" ht="18" x14ac:dyDescent="0.25">
      <c r="A305" s="64"/>
      <c r="B305" s="64"/>
      <c r="C305" s="72" t="s">
        <v>49</v>
      </c>
      <c r="D305" s="55" t="s">
        <v>49</v>
      </c>
      <c r="E305" s="55" t="s">
        <v>49</v>
      </c>
      <c r="F305" s="118"/>
      <c r="G305" s="118"/>
      <c r="H305" s="118"/>
      <c r="I305" s="118"/>
      <c r="J305" s="8"/>
      <c r="K305" s="8"/>
      <c r="N305" s="6"/>
      <c r="O305" s="6"/>
    </row>
    <row r="306" spans="1:15" ht="18" x14ac:dyDescent="0.25">
      <c r="A306" s="64" t="s">
        <v>56</v>
      </c>
      <c r="B306" s="64"/>
      <c r="C306" s="65" t="s">
        <v>68</v>
      </c>
      <c r="D306" s="94" t="s">
        <v>50</v>
      </c>
      <c r="E306" s="56" t="s">
        <v>91</v>
      </c>
      <c r="F306" s="119"/>
      <c r="G306" s="119"/>
      <c r="H306" s="119"/>
      <c r="I306" s="119"/>
      <c r="J306" s="8"/>
      <c r="K306" s="8"/>
      <c r="N306" s="6"/>
      <c r="O306" s="6"/>
    </row>
    <row r="307" spans="1:15" ht="18" x14ac:dyDescent="0.25">
      <c r="A307" s="20"/>
      <c r="B307" s="20"/>
      <c r="C307" s="1"/>
      <c r="D307" s="5"/>
      <c r="E307" s="5"/>
      <c r="F307" s="119"/>
      <c r="G307" s="119"/>
      <c r="H307" s="119"/>
      <c r="I307" s="119"/>
      <c r="J307" s="8"/>
      <c r="K307" s="8"/>
      <c r="N307" s="6"/>
      <c r="O307" s="6"/>
    </row>
    <row r="308" spans="1:15" ht="16.5" x14ac:dyDescent="0.25">
      <c r="A308" s="67" t="s">
        <v>15</v>
      </c>
      <c r="B308" s="67"/>
      <c r="C308" s="4"/>
      <c r="D308" s="8"/>
      <c r="E308" s="8"/>
      <c r="F308" s="120"/>
      <c r="G308" s="135"/>
      <c r="H308" s="135"/>
      <c r="I308" s="135"/>
      <c r="J308" s="8"/>
      <c r="K308" s="8"/>
      <c r="N308" s="6"/>
      <c r="O308" s="6"/>
    </row>
    <row r="309" spans="1:15" ht="16.5" x14ac:dyDescent="0.25">
      <c r="A309" s="67"/>
      <c r="B309" s="67"/>
      <c r="C309" s="4"/>
      <c r="D309" s="8"/>
      <c r="E309" s="8"/>
      <c r="F309" s="120"/>
      <c r="G309" s="135"/>
      <c r="H309" s="135"/>
      <c r="I309" s="135"/>
      <c r="J309" s="8"/>
      <c r="K309" s="8"/>
      <c r="N309" s="6"/>
      <c r="O309" s="6"/>
    </row>
    <row r="310" spans="1:15" ht="15.75" x14ac:dyDescent="0.25">
      <c r="A310" s="1" t="s">
        <v>15</v>
      </c>
      <c r="B310" s="1"/>
      <c r="C310" s="1"/>
      <c r="D310" s="1"/>
      <c r="E310" s="1"/>
      <c r="F310" s="135"/>
      <c r="G310" s="135"/>
      <c r="H310" s="135"/>
      <c r="I310" s="135"/>
      <c r="J310" s="8"/>
      <c r="K310" s="8"/>
      <c r="N310" s="6"/>
      <c r="O310" s="6"/>
    </row>
    <row r="311" spans="1:15" ht="15.75" x14ac:dyDescent="0.25">
      <c r="A311" s="14" t="s">
        <v>60</v>
      </c>
      <c r="B311" s="14"/>
      <c r="C311" s="9" vm="20">
        <v>1559.5448982600001</v>
      </c>
      <c r="D311" s="9" vm="12">
        <v>1368.53467899</v>
      </c>
      <c r="E311" s="9" vm="13">
        <v>1330.4048825000002</v>
      </c>
      <c r="F311" s="138"/>
      <c r="G311" s="138"/>
      <c r="H311" s="138"/>
      <c r="I311" s="138"/>
      <c r="J311" s="8"/>
      <c r="K311" s="8"/>
      <c r="N311" s="6"/>
      <c r="O311" s="6"/>
    </row>
    <row r="312" spans="1:15" ht="15.75" x14ac:dyDescent="0.25">
      <c r="A312" s="18" t="s">
        <v>16</v>
      </c>
      <c r="B312" s="18"/>
      <c r="C312" s="63" vm="21">
        <v>-89.945063810000008</v>
      </c>
      <c r="D312" s="63" vm="8">
        <v>-80.06581091000001</v>
      </c>
      <c r="E312" s="63" vm="9">
        <v>-75.165053040000004</v>
      </c>
      <c r="F312" s="139"/>
      <c r="G312" s="139"/>
      <c r="H312" s="139"/>
      <c r="I312" s="139"/>
      <c r="J312" s="8"/>
      <c r="K312" s="8"/>
      <c r="N312" s="6"/>
      <c r="O312" s="6"/>
    </row>
    <row r="313" spans="1:15" ht="15.75" x14ac:dyDescent="0.25">
      <c r="A313" s="21" t="s">
        <v>15</v>
      </c>
      <c r="B313" s="21"/>
      <c r="C313" s="10">
        <f t="shared" ref="C313" si="42">SUM(C311:C312)</f>
        <v>1469.5998344500001</v>
      </c>
      <c r="D313" s="10">
        <f>SUM(D311:D312)</f>
        <v>1288.46886808</v>
      </c>
      <c r="E313" s="10">
        <f>SUM(E311:E312)</f>
        <v>1255.2398294600002</v>
      </c>
      <c r="F313" s="140"/>
      <c r="G313" s="140"/>
      <c r="H313" s="140"/>
      <c r="I313" s="140"/>
      <c r="J313" s="8"/>
      <c r="K313" s="8"/>
      <c r="N313" s="6"/>
      <c r="O313" s="6"/>
    </row>
    <row r="314" spans="1:15" ht="15.75" x14ac:dyDescent="0.25">
      <c r="A314" s="21"/>
      <c r="B314" s="21"/>
      <c r="C314" s="4"/>
      <c r="D314" s="8"/>
      <c r="E314" s="8"/>
      <c r="F314" s="125"/>
      <c r="G314" s="125"/>
      <c r="H314" s="125"/>
      <c r="I314" s="125"/>
      <c r="J314" s="1"/>
      <c r="N314" s="6"/>
      <c r="O314" s="6"/>
    </row>
    <row r="315" spans="1:15" ht="15.75" x14ac:dyDescent="0.25">
      <c r="A315" s="21"/>
      <c r="B315" s="21"/>
      <c r="C315" s="21"/>
      <c r="D315" s="10"/>
      <c r="E315" s="10"/>
      <c r="F315" s="125"/>
      <c r="G315" s="125"/>
      <c r="H315" s="125"/>
      <c r="I315" s="125"/>
      <c r="J315" s="1"/>
      <c r="N315" s="6"/>
      <c r="O315" s="6"/>
    </row>
    <row r="316" spans="1:15" s="11" customFormat="1" ht="16.5" x14ac:dyDescent="0.25">
      <c r="A316" s="57" t="s">
        <v>58</v>
      </c>
      <c r="B316" s="57"/>
      <c r="C316" s="76"/>
      <c r="D316" s="12"/>
      <c r="E316" s="12"/>
      <c r="F316" s="121"/>
      <c r="G316" s="121"/>
      <c r="H316" s="121"/>
      <c r="I316" s="121"/>
      <c r="L316" s="25"/>
    </row>
    <row r="317" spans="1:15" s="11" customFormat="1" ht="15.75" x14ac:dyDescent="0.25">
      <c r="A317" s="12"/>
      <c r="B317" s="12"/>
      <c r="C317" s="12"/>
      <c r="D317" s="12"/>
      <c r="E317" s="12"/>
      <c r="F317" s="121"/>
      <c r="G317" s="121"/>
      <c r="H317" s="121"/>
      <c r="I317" s="121"/>
      <c r="L317" s="25"/>
    </row>
    <row r="318" spans="1:15" s="11" customFormat="1" x14ac:dyDescent="0.2">
      <c r="A318" s="14" t="s">
        <v>4</v>
      </c>
      <c r="B318" s="14"/>
      <c r="C318" s="9">
        <v>1469.5998344500001</v>
      </c>
      <c r="D318" s="9">
        <v>1288.46886808</v>
      </c>
      <c r="E318" s="9">
        <v>1255.2398294600002</v>
      </c>
      <c r="F318" s="122"/>
      <c r="G318" s="122"/>
      <c r="H318" s="122"/>
      <c r="I318" s="122"/>
      <c r="L318" s="25"/>
    </row>
    <row r="319" spans="1:15" s="11" customFormat="1" x14ac:dyDescent="0.2">
      <c r="A319" s="14" t="s">
        <v>5</v>
      </c>
      <c r="B319" s="14"/>
      <c r="C319" s="9">
        <v>-970.35927489999995</v>
      </c>
      <c r="D319" s="9">
        <v>-862.18099505999999</v>
      </c>
      <c r="E319" s="9">
        <v>-808.72742855000001</v>
      </c>
      <c r="F319" s="122"/>
      <c r="G319" s="122"/>
      <c r="H319" s="122"/>
      <c r="I319" s="122"/>
      <c r="L319" s="25"/>
    </row>
    <row r="320" spans="1:15" s="11" customFormat="1" x14ac:dyDescent="0.2">
      <c r="A320" s="15" t="s">
        <v>6</v>
      </c>
      <c r="B320" s="15"/>
      <c r="C320" s="63">
        <v>-266.58871878999997</v>
      </c>
      <c r="D320" s="63">
        <v>-232.61125594999999</v>
      </c>
      <c r="E320" s="63">
        <v>-216.40958756000001</v>
      </c>
      <c r="F320" s="122"/>
      <c r="G320" s="122"/>
      <c r="H320" s="122"/>
      <c r="I320" s="122"/>
      <c r="L320" s="25"/>
    </row>
    <row r="321" spans="1:15" s="11" customFormat="1" ht="15.75" x14ac:dyDescent="0.25">
      <c r="A321" s="16" t="s">
        <v>58</v>
      </c>
      <c r="B321" s="16"/>
      <c r="C321" s="10">
        <f>C318+C319+C320</f>
        <v>232.6518407600002</v>
      </c>
      <c r="D321" s="10">
        <f t="shared" ref="D321:E321" si="43">D318+D319+D320</f>
        <v>193.67661707000002</v>
      </c>
      <c r="E321" s="10">
        <f t="shared" si="43"/>
        <v>230.10281335000022</v>
      </c>
      <c r="F321" s="125"/>
      <c r="G321" s="125"/>
      <c r="H321" s="125"/>
      <c r="I321" s="125"/>
      <c r="L321" s="25"/>
    </row>
    <row r="322" spans="1:15" ht="16.5" x14ac:dyDescent="0.25">
      <c r="A322" s="67"/>
      <c r="B322" s="67"/>
      <c r="C322" s="4"/>
      <c r="D322" s="8"/>
      <c r="E322" s="8"/>
      <c r="F322" s="135"/>
      <c r="G322" s="135"/>
      <c r="H322" s="135"/>
      <c r="I322" s="135"/>
      <c r="J322" s="8"/>
      <c r="K322" s="8"/>
      <c r="N322" s="6"/>
      <c r="O322" s="6"/>
    </row>
    <row r="323" spans="1:15" ht="16.5" x14ac:dyDescent="0.25">
      <c r="A323" s="67"/>
      <c r="B323" s="67"/>
      <c r="C323" s="4"/>
      <c r="D323" s="8"/>
      <c r="E323" s="8"/>
      <c r="F323" s="135"/>
      <c r="G323" s="135"/>
      <c r="H323" s="135"/>
      <c r="I323" s="135"/>
      <c r="J323" s="8"/>
      <c r="K323" s="8"/>
      <c r="N323" s="6"/>
      <c r="O323" s="6"/>
    </row>
    <row r="324" spans="1:15" ht="16.5" x14ac:dyDescent="0.25">
      <c r="A324" s="67" t="s">
        <v>21</v>
      </c>
      <c r="B324" s="67"/>
      <c r="C324" s="4"/>
      <c r="D324" s="8"/>
      <c r="E324" s="8"/>
      <c r="F324" s="135"/>
      <c r="G324" s="135"/>
      <c r="H324" s="135"/>
      <c r="I324" s="135"/>
      <c r="J324" s="8"/>
      <c r="K324" s="8"/>
      <c r="N324" s="6"/>
      <c r="O324" s="6"/>
    </row>
    <row r="325" spans="1:15" ht="15.75" x14ac:dyDescent="0.25">
      <c r="A325" s="22"/>
      <c r="B325" s="22"/>
      <c r="C325" s="22"/>
      <c r="D325" s="8"/>
      <c r="E325" s="8"/>
      <c r="F325" s="135"/>
      <c r="G325" s="135"/>
      <c r="H325" s="135"/>
      <c r="I325" s="135"/>
      <c r="J325" s="8"/>
      <c r="K325" s="8"/>
      <c r="N325" s="6"/>
      <c r="O325" s="6"/>
    </row>
    <row r="326" spans="1:15" ht="15.75" x14ac:dyDescent="0.25">
      <c r="A326" s="15" t="s">
        <v>59</v>
      </c>
      <c r="B326" s="15"/>
      <c r="C326" s="63">
        <v>970.35927489999983</v>
      </c>
      <c r="D326" s="63">
        <v>862.18099505999987</v>
      </c>
      <c r="E326" s="63">
        <v>808.72742854999979</v>
      </c>
      <c r="F326" s="122"/>
      <c r="G326" s="122"/>
      <c r="H326" s="122"/>
      <c r="I326" s="122"/>
      <c r="J326" s="8"/>
      <c r="K326" s="8"/>
      <c r="N326" s="6"/>
      <c r="O326" s="6"/>
    </row>
    <row r="327" spans="1:15" ht="15.75" x14ac:dyDescent="0.25">
      <c r="A327" s="19" t="s">
        <v>4</v>
      </c>
      <c r="B327" s="19"/>
      <c r="C327" s="9">
        <v>1469.5998344500001</v>
      </c>
      <c r="D327" s="9">
        <v>1288.46886808</v>
      </c>
      <c r="E327" s="9">
        <v>1255.2398294600002</v>
      </c>
      <c r="F327" s="122"/>
      <c r="G327" s="122"/>
      <c r="H327" s="122"/>
      <c r="I327" s="122"/>
      <c r="J327" s="8"/>
      <c r="K327" s="8"/>
      <c r="N327" s="6"/>
      <c r="O327" s="6"/>
    </row>
    <row r="328" spans="1:15" ht="15.75" x14ac:dyDescent="0.25">
      <c r="A328" s="4" t="s">
        <v>21</v>
      </c>
      <c r="B328" s="4"/>
      <c r="C328" s="12">
        <f t="shared" ref="C328:E328" si="44">C326/C327</f>
        <v>0.66028809486301976</v>
      </c>
      <c r="D328" s="12">
        <f t="shared" si="44"/>
        <v>0.6691515925757453</v>
      </c>
      <c r="E328" s="12">
        <f t="shared" si="44"/>
        <v>0.64428120393368293</v>
      </c>
      <c r="F328" s="121"/>
      <c r="G328" s="121"/>
      <c r="H328" s="121"/>
      <c r="I328" s="121"/>
      <c r="J328" s="8"/>
      <c r="K328" s="8"/>
      <c r="N328" s="6"/>
      <c r="O328" s="6"/>
    </row>
    <row r="329" spans="1:15" ht="16.5" x14ac:dyDescent="0.25">
      <c r="A329" s="67"/>
      <c r="B329" s="67"/>
      <c r="C329" s="4"/>
      <c r="D329" s="12"/>
      <c r="E329" s="12"/>
      <c r="F329" s="121"/>
      <c r="G329" s="121"/>
      <c r="H329" s="121"/>
      <c r="I329" s="121"/>
      <c r="J329" s="8"/>
      <c r="K329" s="8"/>
      <c r="N329" s="6"/>
      <c r="O329" s="6"/>
    </row>
    <row r="330" spans="1:15" ht="18" x14ac:dyDescent="0.25">
      <c r="A330" s="20"/>
      <c r="B330" s="20"/>
      <c r="C330" s="1"/>
      <c r="D330" s="8"/>
      <c r="E330" s="8"/>
      <c r="F330" s="135"/>
      <c r="G330" s="135"/>
      <c r="H330" s="135"/>
      <c r="I330" s="135"/>
      <c r="J330" s="8"/>
      <c r="K330" s="8"/>
      <c r="N330" s="6"/>
      <c r="O330" s="6"/>
    </row>
    <row r="331" spans="1:15" ht="16.5" x14ac:dyDescent="0.25">
      <c r="A331" s="67" t="s">
        <v>22</v>
      </c>
      <c r="B331" s="67"/>
      <c r="C331" s="4"/>
      <c r="D331" s="12"/>
      <c r="E331" s="12"/>
      <c r="F331" s="121"/>
      <c r="G331" s="121"/>
      <c r="H331" s="121"/>
      <c r="I331" s="121"/>
      <c r="J331" s="8"/>
      <c r="K331" s="8"/>
      <c r="N331" s="6"/>
      <c r="O331" s="6"/>
    </row>
    <row r="332" spans="1:15" ht="15.75" x14ac:dyDescent="0.25">
      <c r="A332" s="19"/>
      <c r="B332" s="19"/>
      <c r="C332" s="19"/>
      <c r="D332" s="12"/>
      <c r="E332" s="12"/>
      <c r="F332" s="121"/>
      <c r="G332" s="121"/>
      <c r="H332" s="121"/>
      <c r="I332" s="121"/>
      <c r="J332" s="8"/>
      <c r="K332" s="8"/>
      <c r="N332" s="6"/>
      <c r="O332" s="6"/>
    </row>
    <row r="333" spans="1:15" ht="15.75" x14ac:dyDescent="0.25">
      <c r="A333" s="18" t="s">
        <v>8</v>
      </c>
      <c r="B333" s="18"/>
      <c r="C333" s="63">
        <v>266.58871879000009</v>
      </c>
      <c r="D333" s="63">
        <v>232.61125594999996</v>
      </c>
      <c r="E333" s="63">
        <v>216.40958755999995</v>
      </c>
      <c r="F333" s="122"/>
      <c r="G333" s="122"/>
      <c r="H333" s="122"/>
      <c r="I333" s="122"/>
      <c r="J333" s="8"/>
      <c r="K333" s="8"/>
      <c r="N333" s="6"/>
      <c r="O333" s="6"/>
    </row>
    <row r="334" spans="1:15" ht="15.75" x14ac:dyDescent="0.25">
      <c r="A334" s="14" t="s">
        <v>4</v>
      </c>
      <c r="B334" s="19"/>
      <c r="C334" s="9">
        <v>1469.5998344500001</v>
      </c>
      <c r="D334" s="9">
        <v>1288.46886808</v>
      </c>
      <c r="E334" s="9">
        <v>1255.2398294600002</v>
      </c>
      <c r="F334" s="122"/>
      <c r="G334" s="122"/>
      <c r="H334" s="122"/>
      <c r="I334" s="122"/>
      <c r="J334" s="8"/>
      <c r="K334" s="8"/>
      <c r="M334" s="8"/>
      <c r="N334" s="6"/>
      <c r="O334" s="6"/>
    </row>
    <row r="335" spans="1:15" ht="15.75" x14ac:dyDescent="0.25">
      <c r="A335" s="4" t="s">
        <v>22</v>
      </c>
      <c r="B335" s="4"/>
      <c r="C335" s="12">
        <f t="shared" ref="C335" si="45">C333/C334</f>
        <v>0.18140225151139278</v>
      </c>
      <c r="D335" s="12">
        <f>D333/D334</f>
        <v>0.18053308210436117</v>
      </c>
      <c r="E335" s="12">
        <f t="shared" ref="E335" si="46">E333/E334</f>
        <v>0.17240497192723608</v>
      </c>
      <c r="F335" s="121"/>
      <c r="G335" s="121"/>
      <c r="H335" s="121"/>
      <c r="I335" s="121"/>
      <c r="J335" s="8"/>
      <c r="K335" s="8"/>
      <c r="M335" s="8"/>
      <c r="N335" s="6"/>
      <c r="O335" s="6"/>
    </row>
    <row r="336" spans="1:15" ht="15.75" x14ac:dyDescent="0.25">
      <c r="A336" s="4"/>
      <c r="B336" s="4"/>
      <c r="C336" s="12"/>
      <c r="D336" s="12"/>
      <c r="E336" s="12"/>
      <c r="F336" s="121"/>
      <c r="G336" s="121"/>
      <c r="H336" s="121"/>
      <c r="I336" s="121"/>
      <c r="J336" s="8"/>
      <c r="K336" s="8"/>
      <c r="M336" s="8"/>
      <c r="N336" s="6"/>
      <c r="O336" s="6"/>
    </row>
    <row r="337" spans="1:15" ht="16.5" x14ac:dyDescent="0.25">
      <c r="A337" s="67"/>
      <c r="B337" s="67"/>
      <c r="C337" s="4"/>
      <c r="D337" s="12"/>
      <c r="E337" s="12"/>
      <c r="F337" s="121"/>
      <c r="G337" s="121"/>
      <c r="H337" s="121"/>
      <c r="I337" s="121"/>
      <c r="J337" s="8"/>
      <c r="K337" s="8"/>
      <c r="M337" s="8"/>
      <c r="N337" s="6"/>
      <c r="O337" s="6"/>
    </row>
    <row r="338" spans="1:15" ht="16.5" x14ac:dyDescent="0.25">
      <c r="A338" s="57" t="s">
        <v>7</v>
      </c>
      <c r="B338" s="57"/>
      <c r="D338" s="8"/>
      <c r="E338" s="8"/>
      <c r="F338" s="135"/>
      <c r="G338" s="135"/>
      <c r="H338" s="135"/>
      <c r="I338" s="135"/>
      <c r="J338" s="8"/>
      <c r="K338" s="8"/>
      <c r="M338" s="8"/>
      <c r="N338" s="6"/>
      <c r="O338" s="6"/>
    </row>
    <row r="339" spans="1:15" ht="16.5" x14ac:dyDescent="0.25">
      <c r="A339" s="57"/>
      <c r="B339" s="57"/>
      <c r="D339" s="8"/>
      <c r="E339" s="8"/>
      <c r="F339" s="135"/>
      <c r="G339" s="135"/>
      <c r="H339" s="135"/>
      <c r="I339" s="135"/>
      <c r="J339" s="8"/>
      <c r="K339" s="8"/>
      <c r="M339" s="8"/>
      <c r="N339" s="6"/>
      <c r="O339" s="6"/>
    </row>
    <row r="340" spans="1:15" ht="15.75" x14ac:dyDescent="0.25">
      <c r="A340" s="14" t="s">
        <v>59</v>
      </c>
      <c r="B340" s="14"/>
      <c r="C340" s="9">
        <f t="shared" ref="C340:E340" si="47">C326</f>
        <v>970.35927489999983</v>
      </c>
      <c r="D340" s="9">
        <f t="shared" si="47"/>
        <v>862.18099505999987</v>
      </c>
      <c r="E340" s="9">
        <f t="shared" si="47"/>
        <v>808.72742854999979</v>
      </c>
      <c r="F340" s="122"/>
      <c r="G340" s="122"/>
      <c r="H340" s="122"/>
      <c r="I340" s="122"/>
      <c r="J340" s="8"/>
      <c r="K340" s="8"/>
      <c r="M340" s="8"/>
      <c r="N340" s="6"/>
      <c r="O340" s="6"/>
    </row>
    <row r="341" spans="1:15" ht="15.75" x14ac:dyDescent="0.25">
      <c r="A341" s="15" t="s">
        <v>8</v>
      </c>
      <c r="B341" s="15"/>
      <c r="C341" s="63">
        <f t="shared" ref="C341:E341" si="48">C333</f>
        <v>266.58871879000009</v>
      </c>
      <c r="D341" s="63">
        <f t="shared" si="48"/>
        <v>232.61125594999996</v>
      </c>
      <c r="E341" s="63">
        <f t="shared" si="48"/>
        <v>216.40958755999995</v>
      </c>
      <c r="F341" s="122"/>
      <c r="G341" s="122"/>
      <c r="H341" s="122"/>
      <c r="I341" s="122"/>
      <c r="J341" s="8"/>
      <c r="K341" s="8"/>
      <c r="M341" s="8"/>
      <c r="N341" s="6"/>
      <c r="O341" s="6"/>
    </row>
    <row r="342" spans="1:15" ht="15.75" x14ac:dyDescent="0.25">
      <c r="A342" s="14" t="s">
        <v>4</v>
      </c>
      <c r="B342" s="14"/>
      <c r="C342" s="9">
        <v>1469.5998344500001</v>
      </c>
      <c r="D342" s="9">
        <v>1288.46886808</v>
      </c>
      <c r="E342" s="9">
        <v>1255.2398294600002</v>
      </c>
      <c r="F342" s="122"/>
      <c r="G342" s="122"/>
      <c r="H342" s="122"/>
      <c r="I342" s="122"/>
      <c r="J342" s="8"/>
      <c r="K342" s="8"/>
      <c r="M342" s="8"/>
      <c r="N342" s="6"/>
      <c r="O342" s="6"/>
    </row>
    <row r="343" spans="1:15" ht="15.75" x14ac:dyDescent="0.25">
      <c r="A343" s="4" t="s">
        <v>7</v>
      </c>
      <c r="B343" s="4"/>
      <c r="C343" s="12">
        <f>(C340+C341)/C342</f>
        <v>0.84169034637441253</v>
      </c>
      <c r="D343" s="12">
        <f t="shared" ref="D343:E343" si="49">(D340+D341)/D342</f>
        <v>0.84968467468010644</v>
      </c>
      <c r="E343" s="12">
        <f t="shared" si="49"/>
        <v>0.81668617586091896</v>
      </c>
      <c r="F343" s="121"/>
      <c r="G343" s="121"/>
      <c r="H343" s="121"/>
      <c r="I343" s="121"/>
      <c r="J343" s="8"/>
      <c r="K343" s="8"/>
      <c r="M343" s="8"/>
      <c r="N343" s="6"/>
      <c r="O343" s="6"/>
    </row>
    <row r="344" spans="1:15" ht="16.5" x14ac:dyDescent="0.25">
      <c r="A344" s="67"/>
      <c r="B344" s="67"/>
      <c r="C344" s="4"/>
      <c r="D344" s="12"/>
      <c r="E344" s="12"/>
      <c r="F344" s="121"/>
      <c r="G344" s="121"/>
      <c r="H344" s="121"/>
      <c r="I344" s="121"/>
      <c r="J344" s="8"/>
      <c r="K344" s="8"/>
      <c r="M344" s="8"/>
      <c r="N344" s="6"/>
      <c r="O344" s="6"/>
    </row>
    <row r="345" spans="1:15" ht="15.75" x14ac:dyDescent="0.25">
      <c r="D345" s="8"/>
      <c r="E345" s="8"/>
      <c r="F345" s="135"/>
      <c r="G345" s="135"/>
      <c r="H345" s="135"/>
      <c r="I345" s="135"/>
      <c r="J345" s="8"/>
      <c r="K345" s="8"/>
      <c r="N345" s="6"/>
      <c r="O345" s="6"/>
    </row>
    <row r="346" spans="1:15" ht="18" x14ac:dyDescent="0.25">
      <c r="A346" s="64"/>
      <c r="B346" s="64"/>
      <c r="C346" s="72" t="s">
        <v>49</v>
      </c>
      <c r="D346" s="55" t="s">
        <v>49</v>
      </c>
      <c r="E346" s="55" t="s">
        <v>49</v>
      </c>
      <c r="F346" s="118"/>
      <c r="G346" s="118"/>
      <c r="H346" s="118"/>
      <c r="I346" s="118"/>
      <c r="J346" s="8"/>
      <c r="K346" s="8"/>
      <c r="N346" s="6"/>
      <c r="O346" s="6"/>
    </row>
    <row r="347" spans="1:15" ht="18" x14ac:dyDescent="0.25">
      <c r="A347" s="64" t="s">
        <v>23</v>
      </c>
      <c r="B347" s="64"/>
      <c r="C347" s="65" t="s">
        <v>68</v>
      </c>
      <c r="D347" s="94" t="s">
        <v>50</v>
      </c>
      <c r="E347" s="56" t="s">
        <v>91</v>
      </c>
      <c r="F347" s="119"/>
      <c r="G347" s="119"/>
      <c r="H347" s="119"/>
      <c r="I347" s="119"/>
      <c r="J347" s="8"/>
      <c r="K347" s="8"/>
      <c r="N347" s="6"/>
      <c r="O347" s="6"/>
    </row>
    <row r="348" spans="1:15" ht="15.75" x14ac:dyDescent="0.25">
      <c r="D348" s="68"/>
      <c r="E348" s="68"/>
      <c r="F348" s="119"/>
      <c r="G348" s="119"/>
      <c r="H348" s="119"/>
      <c r="I348" s="119"/>
      <c r="J348" s="8"/>
      <c r="K348" s="8"/>
      <c r="N348" s="6"/>
      <c r="O348" s="6"/>
    </row>
    <row r="349" spans="1:15" ht="16.5" x14ac:dyDescent="0.25">
      <c r="A349" s="67" t="s">
        <v>15</v>
      </c>
      <c r="B349" s="67"/>
      <c r="C349" s="4"/>
      <c r="D349" s="8"/>
      <c r="E349" s="8"/>
      <c r="F349" s="135"/>
      <c r="G349" s="135"/>
      <c r="H349" s="135"/>
      <c r="I349" s="135"/>
      <c r="J349" s="8"/>
      <c r="K349" s="8"/>
      <c r="N349" s="6"/>
      <c r="O349" s="6"/>
    </row>
    <row r="350" spans="1:15" ht="16.5" x14ac:dyDescent="0.25">
      <c r="A350" s="67"/>
      <c r="B350" s="67"/>
      <c r="C350" s="4"/>
      <c r="D350" s="8"/>
      <c r="E350" s="8"/>
      <c r="F350" s="135"/>
      <c r="G350" s="135"/>
      <c r="H350" s="135"/>
      <c r="I350" s="135"/>
      <c r="J350" s="8"/>
      <c r="K350" s="8"/>
      <c r="N350" s="6"/>
      <c r="O350" s="6"/>
    </row>
    <row r="351" spans="1:15" ht="15.75" x14ac:dyDescent="0.25">
      <c r="A351" s="14" t="s">
        <v>24</v>
      </c>
      <c r="B351" s="14"/>
      <c r="C351" s="9" vm="22">
        <v>2233.8105585000008</v>
      </c>
      <c r="D351" s="9">
        <v>1719</v>
      </c>
      <c r="E351" s="9">
        <v>1409</v>
      </c>
      <c r="F351" s="135"/>
      <c r="G351" s="135"/>
      <c r="H351" s="135"/>
      <c r="I351" s="135"/>
      <c r="J351" s="8"/>
      <c r="K351" s="8"/>
      <c r="N351" s="6"/>
      <c r="O351" s="6"/>
    </row>
    <row r="352" spans="1:15" ht="15.75" x14ac:dyDescent="0.25">
      <c r="A352" s="14" t="s">
        <v>25</v>
      </c>
      <c r="B352" s="14"/>
      <c r="C352" s="9">
        <v>-419.76761773999976</v>
      </c>
      <c r="D352" s="9">
        <v>-591</v>
      </c>
      <c r="E352" s="9">
        <v>-520</v>
      </c>
      <c r="F352" s="135"/>
      <c r="G352" s="135"/>
      <c r="H352" s="135"/>
      <c r="I352" s="135"/>
      <c r="J352" s="8"/>
      <c r="K352" s="8"/>
      <c r="N352" s="6"/>
      <c r="O352" s="6"/>
    </row>
    <row r="353" spans="1:15" ht="15.75" x14ac:dyDescent="0.25">
      <c r="A353" s="18" t="s">
        <v>16</v>
      </c>
      <c r="B353" s="18"/>
      <c r="C353" s="63" vm="15">
        <v>-292.23775164000006</v>
      </c>
      <c r="D353" s="62" t="s">
        <v>51</v>
      </c>
      <c r="E353" s="62" t="s">
        <v>51</v>
      </c>
      <c r="F353" s="135"/>
      <c r="G353" s="135"/>
      <c r="H353" s="135"/>
      <c r="I353" s="135"/>
      <c r="J353" s="8"/>
      <c r="K353" s="8"/>
      <c r="N353" s="6"/>
      <c r="O353" s="6"/>
    </row>
    <row r="354" spans="1:15" ht="15.75" x14ac:dyDescent="0.25">
      <c r="A354" s="21" t="s">
        <v>15</v>
      </c>
      <c r="B354" s="21"/>
      <c r="C354" s="10">
        <f t="shared" ref="C354" si="50">SUM(C351:C353)</f>
        <v>1521.8051891200007</v>
      </c>
      <c r="D354" s="10">
        <f>SUM(D351:D353)</f>
        <v>1128</v>
      </c>
      <c r="E354" s="10">
        <f>SUM(E351:E353)</f>
        <v>889</v>
      </c>
      <c r="F354" s="135"/>
      <c r="G354" s="135"/>
      <c r="H354" s="135"/>
      <c r="I354" s="135"/>
      <c r="J354" s="8"/>
      <c r="K354" s="8"/>
      <c r="N354" s="6"/>
      <c r="O354" s="6"/>
    </row>
    <row r="355" spans="1:15" ht="15.75" x14ac:dyDescent="0.25">
      <c r="A355" s="21"/>
      <c r="B355" s="21"/>
      <c r="D355" s="8"/>
      <c r="E355" s="8"/>
      <c r="F355" s="135"/>
      <c r="G355" s="135"/>
      <c r="H355" s="135"/>
      <c r="I355" s="135"/>
      <c r="J355" s="8"/>
      <c r="K355" s="8"/>
      <c r="N355" s="6"/>
      <c r="O355" s="6"/>
    </row>
    <row r="356" spans="1:15" ht="15.75" x14ac:dyDescent="0.25">
      <c r="A356" s="21"/>
      <c r="B356" s="21"/>
      <c r="C356" s="21"/>
      <c r="D356" s="21"/>
      <c r="E356" s="21"/>
      <c r="F356" s="125"/>
      <c r="G356" s="125"/>
      <c r="H356" s="123"/>
      <c r="I356" s="123"/>
      <c r="J356" s="8"/>
      <c r="K356" s="8"/>
      <c r="N356" s="6"/>
      <c r="O356" s="6"/>
    </row>
    <row r="357" spans="1:15" s="11" customFormat="1" ht="16.5" x14ac:dyDescent="0.25">
      <c r="A357" s="57" t="s">
        <v>3</v>
      </c>
      <c r="B357" s="57"/>
      <c r="C357" s="76"/>
      <c r="D357" s="12"/>
      <c r="E357" s="12"/>
      <c r="F357" s="121"/>
      <c r="G357" s="121"/>
      <c r="H357" s="121"/>
      <c r="I357" s="121"/>
      <c r="L357" s="25"/>
    </row>
    <row r="358" spans="1:15" s="11" customFormat="1" ht="15.75" x14ac:dyDescent="0.25">
      <c r="A358" s="12"/>
      <c r="B358" s="12"/>
      <c r="C358" s="12"/>
      <c r="D358" s="12"/>
      <c r="E358" s="12"/>
      <c r="F358" s="121"/>
      <c r="G358" s="121"/>
      <c r="H358" s="121"/>
      <c r="I358" s="121"/>
      <c r="L358" s="25"/>
    </row>
    <row r="359" spans="1:15" s="11" customFormat="1" ht="15.75" x14ac:dyDescent="0.25">
      <c r="A359" s="14" t="s">
        <v>4</v>
      </c>
      <c r="B359" s="14"/>
      <c r="C359" s="9">
        <v>1521.8051891200007</v>
      </c>
      <c r="D359" s="9">
        <v>1128</v>
      </c>
      <c r="E359" s="9">
        <v>889</v>
      </c>
      <c r="F359" s="122"/>
      <c r="G359" s="122"/>
      <c r="H359" s="123"/>
      <c r="I359" s="123"/>
      <c r="L359" s="25"/>
    </row>
    <row r="360" spans="1:15" s="11" customFormat="1" ht="15.75" x14ac:dyDescent="0.25">
      <c r="A360" s="14" t="s">
        <v>40</v>
      </c>
      <c r="B360" s="14"/>
      <c r="C360" s="9" vm="23">
        <v>137.60680445999995</v>
      </c>
      <c r="D360" s="9" vm="10">
        <f>D380</f>
        <v>123.51793443999996</v>
      </c>
      <c r="E360" s="9" vm="11">
        <f>E380</f>
        <v>109.06755546999999</v>
      </c>
      <c r="F360" s="122"/>
      <c r="G360" s="122"/>
      <c r="H360" s="123"/>
      <c r="I360" s="123"/>
      <c r="L360" s="25"/>
    </row>
    <row r="361" spans="1:15" s="11" customFormat="1" ht="15.75" x14ac:dyDescent="0.25">
      <c r="A361" s="14" t="s">
        <v>5</v>
      </c>
      <c r="B361" s="14"/>
      <c r="C361" s="9">
        <v>-937.59511090000001</v>
      </c>
      <c r="D361" s="9">
        <f>-D375</f>
        <v>-714.0317682299999</v>
      </c>
      <c r="E361" s="9">
        <f>-E375</f>
        <v>-508.71022181000018</v>
      </c>
      <c r="F361" s="122"/>
      <c r="G361" s="122"/>
      <c r="H361" s="123"/>
      <c r="I361" s="123"/>
      <c r="L361" s="25"/>
    </row>
    <row r="362" spans="1:15" s="11" customFormat="1" ht="15.75" x14ac:dyDescent="0.25">
      <c r="A362" s="15" t="s">
        <v>6</v>
      </c>
      <c r="B362" s="15"/>
      <c r="C362" s="63">
        <v>-531.57252039000002</v>
      </c>
      <c r="D362" s="63">
        <v>-409.28156145000003</v>
      </c>
      <c r="E362" s="63">
        <v>-361.33801320999999</v>
      </c>
      <c r="F362" s="122"/>
      <c r="G362" s="122"/>
      <c r="H362" s="123"/>
      <c r="I362" s="123"/>
      <c r="L362" s="25"/>
    </row>
    <row r="363" spans="1:15" s="11" customFormat="1" ht="15.75" x14ac:dyDescent="0.25">
      <c r="A363" s="16" t="s">
        <v>3</v>
      </c>
      <c r="B363" s="16"/>
      <c r="C363" s="104">
        <f>C359+C360+C361+C362</f>
        <v>190.24436229000059</v>
      </c>
      <c r="D363" s="104">
        <f t="shared" ref="D363:E363" si="51">D359+D360+D361+D362</f>
        <v>128.20460475999994</v>
      </c>
      <c r="E363" s="104">
        <f t="shared" si="51"/>
        <v>128.01932044999984</v>
      </c>
      <c r="F363" s="141"/>
      <c r="G363" s="141"/>
      <c r="H363" s="123"/>
      <c r="I363" s="123"/>
      <c r="L363" s="25"/>
    </row>
    <row r="364" spans="1:15" ht="15.75" x14ac:dyDescent="0.25">
      <c r="A364" s="21"/>
      <c r="B364" s="21"/>
      <c r="C364" s="21"/>
      <c r="D364" s="21"/>
      <c r="E364" s="21"/>
      <c r="F364" s="125"/>
      <c r="G364" s="125"/>
      <c r="H364" s="123"/>
      <c r="I364" s="123"/>
      <c r="J364" s="8"/>
      <c r="K364" s="8"/>
      <c r="N364" s="6"/>
      <c r="O364" s="6"/>
    </row>
    <row r="365" spans="1:15" ht="15.75" x14ac:dyDescent="0.25">
      <c r="D365" s="8"/>
      <c r="E365" s="8"/>
      <c r="F365" s="135"/>
      <c r="G365" s="135"/>
      <c r="H365" s="135"/>
      <c r="I365" s="135"/>
      <c r="J365" s="8"/>
      <c r="K365" s="8"/>
      <c r="N365" s="6"/>
      <c r="O365" s="6"/>
    </row>
    <row r="366" spans="1:15" ht="16.5" x14ac:dyDescent="0.25">
      <c r="A366" s="67" t="s">
        <v>17</v>
      </c>
      <c r="B366" s="67"/>
      <c r="C366" s="4"/>
      <c r="D366" s="8"/>
      <c r="E366" s="8"/>
      <c r="F366" s="135"/>
      <c r="G366" s="135"/>
      <c r="H366" s="135"/>
      <c r="I366" s="135"/>
      <c r="J366" s="8"/>
      <c r="K366" s="8"/>
      <c r="N366" s="6"/>
      <c r="O366" s="6"/>
    </row>
    <row r="367" spans="1:15" ht="15.75" x14ac:dyDescent="0.25">
      <c r="D367" s="8"/>
      <c r="E367" s="8"/>
      <c r="F367" s="135"/>
      <c r="G367" s="135"/>
      <c r="H367" s="135"/>
      <c r="I367" s="135"/>
      <c r="J367" s="8"/>
      <c r="K367" s="8"/>
      <c r="N367" s="6"/>
      <c r="O367" s="6"/>
    </row>
    <row r="368" spans="1:15" ht="15.75" x14ac:dyDescent="0.25">
      <c r="A368" s="105" t="s">
        <v>5</v>
      </c>
      <c r="B368" s="105"/>
      <c r="C368" s="63">
        <v>937.5951108999999</v>
      </c>
      <c r="D368" s="63">
        <v>714.0317682299999</v>
      </c>
      <c r="E368" s="63">
        <v>508.71022181000018</v>
      </c>
      <c r="F368" s="122"/>
      <c r="G368" s="122"/>
      <c r="H368" s="123"/>
      <c r="I368" s="123"/>
      <c r="J368" s="8"/>
      <c r="K368" s="8"/>
      <c r="N368" s="6"/>
      <c r="O368" s="6"/>
    </row>
    <row r="369" spans="1:15" ht="15.75" x14ac:dyDescent="0.25">
      <c r="A369" s="19" t="s">
        <v>4</v>
      </c>
      <c r="B369" s="19"/>
      <c r="C369" s="9">
        <v>1521.8051891200007</v>
      </c>
      <c r="D369" s="9">
        <v>1128</v>
      </c>
      <c r="E369" s="9">
        <v>889</v>
      </c>
      <c r="F369" s="122"/>
      <c r="G369" s="122"/>
      <c r="H369" s="123"/>
      <c r="I369" s="123"/>
      <c r="J369" s="8"/>
      <c r="K369" s="8"/>
      <c r="N369" s="6"/>
      <c r="O369" s="6"/>
    </row>
    <row r="370" spans="1:15" ht="16.5" x14ac:dyDescent="0.25">
      <c r="A370" s="67" t="s">
        <v>17</v>
      </c>
      <c r="B370" s="67"/>
      <c r="C370" s="12">
        <f t="shared" ref="C370" si="52">C368/C369</f>
        <v>0.61610718481133175</v>
      </c>
      <c r="D370" s="12">
        <f>D368/D369</f>
        <v>0.63300688672872329</v>
      </c>
      <c r="E370" s="12">
        <f>E368/E369</f>
        <v>0.57222747110236238</v>
      </c>
      <c r="F370" s="121"/>
      <c r="G370" s="121"/>
      <c r="H370" s="123"/>
      <c r="I370" s="123"/>
      <c r="J370" s="8"/>
      <c r="K370" s="8"/>
      <c r="N370" s="6"/>
      <c r="O370" s="6"/>
    </row>
    <row r="371" spans="1:15" ht="15.75" x14ac:dyDescent="0.25">
      <c r="D371" s="8"/>
      <c r="E371" s="8"/>
      <c r="F371" s="135"/>
      <c r="G371" s="135"/>
      <c r="H371" s="135"/>
      <c r="I371" s="135"/>
      <c r="J371" s="8"/>
      <c r="K371" s="8"/>
      <c r="N371" s="6"/>
      <c r="O371" s="6"/>
    </row>
    <row r="372" spans="1:15" ht="15.75" x14ac:dyDescent="0.25">
      <c r="D372" s="8"/>
      <c r="E372" s="8"/>
      <c r="F372" s="135"/>
      <c r="G372" s="135"/>
      <c r="H372" s="135"/>
      <c r="I372" s="135"/>
      <c r="J372" s="8"/>
      <c r="K372" s="8"/>
      <c r="N372" s="6"/>
      <c r="O372" s="6"/>
    </row>
    <row r="373" spans="1:15" ht="16.5" x14ac:dyDescent="0.25">
      <c r="A373" s="67" t="s">
        <v>26</v>
      </c>
      <c r="B373" s="67"/>
      <c r="C373" s="4"/>
      <c r="D373" s="8"/>
      <c r="E373" s="8"/>
      <c r="F373" s="135"/>
      <c r="G373" s="135"/>
      <c r="H373" s="135"/>
      <c r="I373" s="135"/>
      <c r="J373" s="8"/>
      <c r="K373" s="8"/>
      <c r="N373" s="6"/>
      <c r="O373" s="6"/>
    </row>
    <row r="374" spans="1:15" ht="15.75" x14ac:dyDescent="0.25">
      <c r="D374" s="8"/>
      <c r="E374" s="8"/>
      <c r="F374" s="135"/>
      <c r="G374" s="135"/>
      <c r="H374" s="135"/>
      <c r="I374" s="135"/>
      <c r="J374" s="8"/>
      <c r="K374" s="8"/>
      <c r="N374" s="6"/>
      <c r="O374" s="6"/>
    </row>
    <row r="375" spans="1:15" ht="15.75" x14ac:dyDescent="0.25">
      <c r="A375" s="19" t="s">
        <v>59</v>
      </c>
      <c r="B375" s="19"/>
      <c r="C375" s="9">
        <v>937.5951108999999</v>
      </c>
      <c r="D375" s="9">
        <v>714.0317682299999</v>
      </c>
      <c r="E375" s="9">
        <v>508.71022181000018</v>
      </c>
      <c r="F375" s="122"/>
      <c r="G375" s="122"/>
      <c r="H375" s="123"/>
      <c r="I375" s="123"/>
      <c r="J375" s="8"/>
      <c r="K375" s="8"/>
      <c r="N375" s="6"/>
      <c r="O375" s="6"/>
    </row>
    <row r="376" spans="1:15" ht="15.75" x14ac:dyDescent="0.25">
      <c r="A376" s="19" t="s">
        <v>27</v>
      </c>
      <c r="B376" s="19"/>
      <c r="C376" s="9">
        <v>125.21811071999998</v>
      </c>
      <c r="D376" s="9">
        <v>91.530506990000021</v>
      </c>
      <c r="E376" s="9">
        <v>78.572642150000007</v>
      </c>
      <c r="F376" s="122"/>
      <c r="G376" s="122"/>
      <c r="H376" s="123"/>
      <c r="I376" s="123"/>
      <c r="J376" s="8"/>
      <c r="K376" s="8"/>
      <c r="N376" s="6"/>
      <c r="O376" s="6"/>
    </row>
    <row r="377" spans="1:15" ht="15.75" x14ac:dyDescent="0.25">
      <c r="A377" s="19" t="s">
        <v>28</v>
      </c>
      <c r="B377" s="19"/>
      <c r="C377" s="9">
        <v>366.68147579999993</v>
      </c>
      <c r="D377" s="9">
        <v>288.27024924</v>
      </c>
      <c r="E377" s="9">
        <v>252.69591969000001</v>
      </c>
      <c r="F377" s="122"/>
      <c r="G377" s="122"/>
      <c r="H377" s="123"/>
      <c r="I377" s="123"/>
      <c r="J377" s="8"/>
      <c r="K377" s="8"/>
      <c r="N377" s="6"/>
      <c r="O377" s="6"/>
    </row>
    <row r="378" spans="1:15" ht="15.75" x14ac:dyDescent="0.25">
      <c r="A378" s="18" t="s">
        <v>29</v>
      </c>
      <c r="B378" s="18"/>
      <c r="C378" s="63">
        <v>39.672933869999994</v>
      </c>
      <c r="D378" s="63">
        <v>29.480805219999997</v>
      </c>
      <c r="E378" s="63">
        <v>30.069451370000003</v>
      </c>
      <c r="F378" s="122"/>
      <c r="G378" s="122"/>
      <c r="H378" s="123"/>
      <c r="I378" s="123"/>
      <c r="J378" s="8"/>
      <c r="K378" s="8"/>
      <c r="N378" s="6"/>
      <c r="O378" s="6"/>
    </row>
    <row r="379" spans="1:15" ht="15.75" x14ac:dyDescent="0.25">
      <c r="A379" s="19" t="s">
        <v>4</v>
      </c>
      <c r="B379" s="19"/>
      <c r="C379" s="9">
        <v>1521.8051891200007</v>
      </c>
      <c r="D379" s="9">
        <v>1127.59541876</v>
      </c>
      <c r="E379" s="9">
        <v>889.11561290999964</v>
      </c>
      <c r="F379" s="122"/>
      <c r="G379" s="122"/>
      <c r="H379" s="123"/>
      <c r="I379" s="123"/>
      <c r="J379" s="8"/>
      <c r="K379" s="8"/>
      <c r="N379" s="6"/>
      <c r="O379" s="6"/>
    </row>
    <row r="380" spans="1:15" ht="15.75" x14ac:dyDescent="0.25">
      <c r="A380" s="19" t="s">
        <v>30</v>
      </c>
      <c r="B380" s="19"/>
      <c r="C380" s="9" vm="23">
        <v>137.60680445999995</v>
      </c>
      <c r="D380" s="9" vm="10">
        <v>123.51793443999996</v>
      </c>
      <c r="E380" s="9" vm="11">
        <v>109.06755546999999</v>
      </c>
      <c r="F380" s="122"/>
      <c r="G380" s="122"/>
      <c r="H380" s="123"/>
      <c r="I380" s="123"/>
      <c r="J380" s="8"/>
      <c r="K380" s="8"/>
      <c r="N380" s="6"/>
      <c r="O380" s="6"/>
    </row>
    <row r="381" spans="1:15" ht="15.75" x14ac:dyDescent="0.25">
      <c r="A381" s="4" t="s">
        <v>26</v>
      </c>
      <c r="B381" s="4"/>
      <c r="C381" s="100">
        <f>SUM(C375:C378)/SUM(C379:C380)</f>
        <v>0.88535435261042716</v>
      </c>
      <c r="D381" s="100">
        <f t="shared" ref="D381:E381" si="53">SUM(D375:D378)/SUM(D379:D380)</f>
        <v>0.89785096354928762</v>
      </c>
      <c r="E381" s="100">
        <f t="shared" si="53"/>
        <v>0.87163184331393218</v>
      </c>
      <c r="F381" s="133"/>
      <c r="G381" s="133"/>
      <c r="H381" s="123"/>
      <c r="I381" s="123"/>
      <c r="J381" s="8"/>
      <c r="K381" s="8"/>
      <c r="N381" s="6"/>
      <c r="O381" s="6"/>
    </row>
  </sheetData>
  <mergeCells count="1">
    <mergeCell ref="A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Määritelmät</vt:lpstr>
      <vt:lpstr>Siltalaskelmat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2024-05-06T18:27:20Z</dcterms:created>
  <dcterms:modified xsi:type="dcterms:W3CDTF">2026-02-04T13:00:05Z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